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D:\Prefeitura de Corguinho\Posto de Saúde\UBS  - Reforma e Ampliação\Licitação\04 - Muro e Coberturas Ambulância\"/>
    </mc:Choice>
  </mc:AlternateContent>
  <xr:revisionPtr revIDLastSave="0" documentId="13_ncr:1_{D2568A97-8715-4262-9C62-01FEA8029601}" xr6:coauthVersionLast="47" xr6:coauthVersionMax="47" xr10:uidLastSave="{00000000-0000-0000-0000-000000000000}"/>
  <bookViews>
    <workbookView xWindow="28680" yWindow="-120" windowWidth="24240" windowHeight="13140" xr2:uid="{00000000-000D-0000-FFFF-FFFF00000000}"/>
  </bookViews>
  <sheets>
    <sheet name="Planilha1" sheetId="1" r:id="rId1"/>
  </sheets>
  <definedNames>
    <definedName name="_xlnm.Print_Area" localSheetId="0">Planilha1!$B$1:$H$20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" i="1" l="1"/>
  <c r="E10" i="1"/>
  <c r="E9" i="1"/>
  <c r="E12" i="1"/>
  <c r="E11" i="1"/>
  <c r="E4" i="1"/>
  <c r="E5" i="1"/>
  <c r="E8" i="1"/>
  <c r="E7" i="1"/>
  <c r="E14" i="1"/>
  <c r="H14" i="1" s="1"/>
  <c r="E17" i="1" l="1"/>
  <c r="E15" i="1"/>
  <c r="F15" i="1"/>
  <c r="H15" i="1" s="1"/>
  <c r="E13" i="1"/>
  <c r="H13" i="1" s="1"/>
  <c r="F12" i="1"/>
  <c r="H5" i="1"/>
  <c r="F11" i="1"/>
  <c r="H11" i="1" s="1"/>
  <c r="H10" i="1"/>
  <c r="H9" i="1"/>
  <c r="H8" i="1"/>
  <c r="H7" i="1"/>
  <c r="H6" i="1"/>
  <c r="H4" i="1"/>
  <c r="H12" i="1" l="1"/>
  <c r="H20" i="1"/>
</calcChain>
</file>

<file path=xl/sharedStrings.xml><?xml version="1.0" encoding="utf-8"?>
<sst xmlns="http://schemas.openxmlformats.org/spreadsheetml/2006/main" count="39" uniqueCount="38">
  <si>
    <t>ID</t>
  </si>
  <si>
    <t>ESPECIFICAÇÃO</t>
  </si>
  <si>
    <t>APLICAÇÃO</t>
  </si>
  <si>
    <t>TERÇA</t>
  </si>
  <si>
    <t>área seção (m2)</t>
  </si>
  <si>
    <t>peso específico kg/m3</t>
  </si>
  <si>
    <t>total (kg)</t>
  </si>
  <si>
    <t>comp(m) + 10%</t>
  </si>
  <si>
    <t>AGULHA ENTERÇAMENTO</t>
  </si>
  <si>
    <t>CONTRAVENTAMENTO</t>
  </si>
  <si>
    <r>
      <t xml:space="preserve">barra redonda </t>
    </r>
    <r>
      <rPr>
        <sz val="11"/>
        <color theme="1"/>
        <rFont val="Calibri"/>
        <family val="2"/>
      </rPr>
      <t>ᴓ5/16" aço SAE 1020</t>
    </r>
  </si>
  <si>
    <t>Cantoneira L (1"x1/4") laminado ASTM A36 (barras de 6m)</t>
  </si>
  <si>
    <t>TESOURA - BANZO</t>
  </si>
  <si>
    <t>TESOURA - DIAGONAL</t>
  </si>
  <si>
    <t>CHAPA DE LIGAÇÃO</t>
  </si>
  <si>
    <t>CHAPA 250X90 #5/16" AÇO SAE 1020 - 18 unidades</t>
  </si>
  <si>
    <t>Cantoneira L  (2"x 1/4")  laminado ASTM-A36 (barras de 3m)</t>
  </si>
  <si>
    <t>PEÇA APOIO TERÇA</t>
  </si>
  <si>
    <t>APOIO CONTRAVENTA</t>
  </si>
  <si>
    <t>CHAPA APOIO TESOURA</t>
  </si>
  <si>
    <t>CHAPA 300X300 #5/16" AÇO SAE 1020 - 24 unidades</t>
  </si>
  <si>
    <t>Cantoneira (1/2" x 1/8")  laminado ASTM-A36 (barras de 3m)</t>
  </si>
  <si>
    <t>Acessorio ch apoio tesoura</t>
  </si>
  <si>
    <t>CHUMBADOR</t>
  </si>
  <si>
    <t>barra redonda ᴓ5/8" aço SAE 1020 com rosca L= 2" - 48 peças</t>
  </si>
  <si>
    <t>Acessório chumbador</t>
  </si>
  <si>
    <t>Parafuso 5/8" com arruela lisa - 48 unidades</t>
  </si>
  <si>
    <t>ELETRODO</t>
  </si>
  <si>
    <t>TOTAL</t>
  </si>
  <si>
    <t>Cantoneira L (2"x3/16") laminado ASTM A36 (barras de 3m)</t>
  </si>
  <si>
    <t>ELETRODO E-6013 46  ∅ 3,25mm - lata de 20kg - 3 unidades</t>
  </si>
  <si>
    <t>ELETRODO E-6013 46  ∅ 4,0mm - lata de 20kg - 1 unidades</t>
  </si>
  <si>
    <t>TRAVESSA TESOURA</t>
  </si>
  <si>
    <t>PERFIL U "enrigecido" CH DOBRADA (150x60x20 #2,25) SAE 1020 hd - (barras de 6m)</t>
  </si>
  <si>
    <t>PERFIL U(100x50 #3,35) Chapada dobrada SAE 1020 hd - (barra de 6m)</t>
  </si>
  <si>
    <t>PERFIL U "enrigecido" CH DOBRADA (75x40x15 #2,25) SAE 1020 hd  - (barras de 6m)</t>
  </si>
  <si>
    <t>PERFIL U(92,5x50 #2,25) Chapada dobrada SAE 1020 hd - (barra de 6m)</t>
  </si>
  <si>
    <t>Por treliça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</si>
</sst>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_ ;[Red]\-#,##0.00\ "/>
    <numFmt numFmtId="165" formatCode="0.000"/>
    <numFmt numFmtId="166" formatCode="0_ ;[Red]\-0\ "/>
  </numFmts>
  <fonts count="3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horizontal="center" vertical="top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11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wrapText="1"/>
    </xf>
    <xf numFmtId="164" fontId="0" fillId="0" borderId="1" xfId="0" applyNumberFormat="1" applyBorder="1"/>
    <xf numFmtId="165" fontId="0" fillId="0" borderId="1" xfId="0" applyNumberFormat="1" applyBorder="1"/>
    <xf numFmtId="0" fontId="0" fillId="0" borderId="1" xfId="0" applyBorder="1" applyAlignment="1">
      <alignment wrapText="1"/>
    </xf>
    <xf numFmtId="166" fontId="0" fillId="0" borderId="1" xfId="0" applyNumberFormat="1" applyBorder="1"/>
    <xf numFmtId="0" fontId="1" fillId="0" borderId="1" xfId="0" applyFont="1" applyBorder="1"/>
    <xf numFmtId="164" fontId="0" fillId="2" borderId="1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H20"/>
  <sheetViews>
    <sheetView showGridLines="0" tabSelected="1" view="pageBreakPreview" zoomScaleNormal="100" zoomScaleSheetLayoutView="100" workbookViewId="0">
      <selection activeCell="D9" sqref="D9"/>
    </sheetView>
  </sheetViews>
  <sheetFormatPr defaultRowHeight="14.4" x14ac:dyDescent="0.3"/>
  <cols>
    <col min="2" max="2" width="3.5546875" style="1" customWidth="1"/>
    <col min="3" max="3" width="29.88671875" bestFit="1" customWidth="1"/>
    <col min="4" max="4" width="72.5546875" bestFit="1" customWidth="1"/>
    <col min="6" max="6" width="11.33203125" style="1" customWidth="1"/>
    <col min="7" max="7" width="14.88671875" style="2" customWidth="1"/>
    <col min="8" max="8" width="12.109375" bestFit="1" customWidth="1"/>
  </cols>
  <sheetData>
    <row r="3" spans="2:8" ht="28.8" x14ac:dyDescent="0.3">
      <c r="B3" s="3" t="s">
        <v>0</v>
      </c>
      <c r="C3" s="4" t="s">
        <v>2</v>
      </c>
      <c r="D3" s="4" t="s">
        <v>1</v>
      </c>
      <c r="E3" s="5" t="s">
        <v>7</v>
      </c>
      <c r="F3" s="6" t="s">
        <v>4</v>
      </c>
      <c r="G3" s="6" t="s">
        <v>5</v>
      </c>
      <c r="H3" s="4" t="s">
        <v>6</v>
      </c>
    </row>
    <row r="4" spans="2:8" x14ac:dyDescent="0.3">
      <c r="B4" s="7">
        <v>1</v>
      </c>
      <c r="C4" s="8" t="s">
        <v>3</v>
      </c>
      <c r="D4" s="8" t="s">
        <v>33</v>
      </c>
      <c r="E4" s="8">
        <f>(20+16)*1.1</f>
        <v>39.6</v>
      </c>
      <c r="F4" s="9">
        <v>6.8729999999999996E-4</v>
      </c>
      <c r="G4" s="10">
        <v>7800</v>
      </c>
      <c r="H4" s="11">
        <f t="shared" ref="H4:H15" si="0">E4*F4*G4</f>
        <v>212.29322399999998</v>
      </c>
    </row>
    <row r="5" spans="2:8" x14ac:dyDescent="0.3">
      <c r="B5" s="7">
        <v>2</v>
      </c>
      <c r="C5" s="8" t="s">
        <v>17</v>
      </c>
      <c r="D5" s="8" t="s">
        <v>29</v>
      </c>
      <c r="E5" s="8">
        <f>0.09*16*6*1.3</f>
        <v>11.232000000000001</v>
      </c>
      <c r="F5" s="9">
        <v>4.5609999999999997E-4</v>
      </c>
      <c r="G5" s="10">
        <v>7850</v>
      </c>
      <c r="H5" s="11">
        <f t="shared" si="0"/>
        <v>40.214884320000003</v>
      </c>
    </row>
    <row r="6" spans="2:8" x14ac:dyDescent="0.3">
      <c r="B6" s="7">
        <v>3</v>
      </c>
      <c r="C6" s="8" t="s">
        <v>8</v>
      </c>
      <c r="D6" s="8" t="s">
        <v>11</v>
      </c>
      <c r="E6" s="12">
        <f>8*7*1.3</f>
        <v>72.8</v>
      </c>
      <c r="F6" s="9">
        <v>2.7989999999999997E-4</v>
      </c>
      <c r="G6" s="10">
        <v>7850</v>
      </c>
      <c r="H6" s="11">
        <f t="shared" si="0"/>
        <v>159.95725199999998</v>
      </c>
    </row>
    <row r="7" spans="2:8" x14ac:dyDescent="0.3">
      <c r="B7" s="7">
        <v>4</v>
      </c>
      <c r="C7" s="8" t="s">
        <v>9</v>
      </c>
      <c r="D7" s="8" t="s">
        <v>10</v>
      </c>
      <c r="E7" s="12">
        <f>94671.44*1.3/1000</f>
        <v>123.072872</v>
      </c>
      <c r="F7" s="9">
        <v>4.9480000000000001E-5</v>
      </c>
      <c r="G7" s="10">
        <v>7800</v>
      </c>
      <c r="H7" s="11">
        <f t="shared" si="0"/>
        <v>47.499236511168</v>
      </c>
    </row>
    <row r="8" spans="2:8" x14ac:dyDescent="0.3">
      <c r="B8" s="7">
        <v>5</v>
      </c>
      <c r="C8" s="13" t="s">
        <v>18</v>
      </c>
      <c r="D8" s="13" t="s">
        <v>16</v>
      </c>
      <c r="E8" s="14">
        <f>48*0.05*1.3</f>
        <v>3.1200000000000006</v>
      </c>
      <c r="F8" s="9">
        <v>6.7679999999999997E-4</v>
      </c>
      <c r="G8" s="10">
        <v>7850</v>
      </c>
      <c r="H8" s="11">
        <f t="shared" si="0"/>
        <v>16.576185600000002</v>
      </c>
    </row>
    <row r="9" spans="2:8" x14ac:dyDescent="0.3">
      <c r="B9" s="7">
        <v>6</v>
      </c>
      <c r="C9" s="8" t="s">
        <v>12</v>
      </c>
      <c r="D9" s="8" t="s">
        <v>34</v>
      </c>
      <c r="E9" s="8">
        <f>(6000)*2*1.3/1000</f>
        <v>15.6</v>
      </c>
      <c r="F9" s="9">
        <v>6.4269999999999996E-4</v>
      </c>
      <c r="G9" s="10">
        <v>7800</v>
      </c>
      <c r="H9" s="11">
        <f t="shared" si="0"/>
        <v>78.203735999999992</v>
      </c>
    </row>
    <row r="10" spans="2:8" x14ac:dyDescent="0.3">
      <c r="B10" s="7">
        <v>7</v>
      </c>
      <c r="C10" s="8" t="s">
        <v>13</v>
      </c>
      <c r="D10" s="8" t="s">
        <v>36</v>
      </c>
      <c r="E10" s="8">
        <f>6000*2*1.3/1000</f>
        <v>15.6</v>
      </c>
      <c r="F10" s="9">
        <v>4.2082699999999997E-4</v>
      </c>
      <c r="G10" s="10">
        <v>7800</v>
      </c>
      <c r="H10" s="11">
        <f t="shared" si="0"/>
        <v>51.206229360000002</v>
      </c>
    </row>
    <row r="11" spans="2:8" x14ac:dyDescent="0.3">
      <c r="B11" s="7">
        <v>8</v>
      </c>
      <c r="C11" s="8" t="s">
        <v>14</v>
      </c>
      <c r="D11" s="8" t="s">
        <v>15</v>
      </c>
      <c r="E11" s="8">
        <f>9*25.4/1000</f>
        <v>0.2286</v>
      </c>
      <c r="F11" s="7">
        <f>(250*90)/1000^2</f>
        <v>2.2499999999999999E-2</v>
      </c>
      <c r="G11" s="10">
        <v>7800</v>
      </c>
      <c r="H11" s="11">
        <f t="shared" si="0"/>
        <v>40.119299999999996</v>
      </c>
    </row>
    <row r="12" spans="2:8" x14ac:dyDescent="0.3">
      <c r="B12" s="7">
        <v>9</v>
      </c>
      <c r="C12" s="8" t="s">
        <v>19</v>
      </c>
      <c r="D12" s="8" t="s">
        <v>20</v>
      </c>
      <c r="E12" s="8">
        <f>9*25.4/1000</f>
        <v>0.2286</v>
      </c>
      <c r="F12" s="7">
        <f>(300*300)/1000^2</f>
        <v>0.09</v>
      </c>
      <c r="G12" s="10">
        <v>7800</v>
      </c>
      <c r="H12" s="11">
        <f t="shared" si="0"/>
        <v>160.47719999999998</v>
      </c>
    </row>
    <row r="13" spans="2:8" x14ac:dyDescent="0.3">
      <c r="B13" s="7">
        <v>10</v>
      </c>
      <c r="C13" s="8" t="s">
        <v>22</v>
      </c>
      <c r="D13" s="8" t="s">
        <v>21</v>
      </c>
      <c r="E13" s="8">
        <f>300*2*2*6*1.1/1000</f>
        <v>7.9200000000000008</v>
      </c>
      <c r="F13" s="9">
        <v>7.2830000000000006E-5</v>
      </c>
      <c r="G13" s="10">
        <v>7850</v>
      </c>
      <c r="H13" s="11">
        <f t="shared" si="0"/>
        <v>4.527986760000001</v>
      </c>
    </row>
    <row r="14" spans="2:8" x14ac:dyDescent="0.3">
      <c r="B14" s="7"/>
      <c r="C14" s="8" t="s">
        <v>32</v>
      </c>
      <c r="D14" s="8" t="s">
        <v>35</v>
      </c>
      <c r="E14" s="8">
        <f>26.72*3*1.1</f>
        <v>88.176000000000002</v>
      </c>
      <c r="F14" s="9">
        <v>3.9165000000000001E-4</v>
      </c>
      <c r="G14" s="10">
        <v>7800</v>
      </c>
      <c r="H14" s="11">
        <f t="shared" si="0"/>
        <v>269.36621711999999</v>
      </c>
    </row>
    <row r="15" spans="2:8" x14ac:dyDescent="0.3">
      <c r="B15" s="7">
        <v>11</v>
      </c>
      <c r="C15" s="8" t="s">
        <v>23</v>
      </c>
      <c r="D15" s="8" t="s">
        <v>24</v>
      </c>
      <c r="E15" s="8">
        <f>385*4*2*6*1.1/1000</f>
        <v>20.327999999999999</v>
      </c>
      <c r="F15" s="9">
        <f>PI()*(5/8*25.4/1000)^2/4</f>
        <v>1.9793260902246007E-4</v>
      </c>
      <c r="G15" s="10">
        <v>7800</v>
      </c>
      <c r="H15" s="11">
        <f t="shared" si="0"/>
        <v>31.383877794426834</v>
      </c>
    </row>
    <row r="16" spans="2:8" x14ac:dyDescent="0.3">
      <c r="B16" s="7">
        <v>12</v>
      </c>
      <c r="C16" s="8" t="s">
        <v>25</v>
      </c>
      <c r="D16" s="8" t="s">
        <v>26</v>
      </c>
      <c r="E16" s="8"/>
      <c r="F16" s="7"/>
      <c r="G16" s="10"/>
      <c r="H16" s="8"/>
    </row>
    <row r="17" spans="2:8" x14ac:dyDescent="0.3">
      <c r="B17" s="7">
        <v>13</v>
      </c>
      <c r="C17" s="8" t="s">
        <v>27</v>
      </c>
      <c r="D17" s="13" t="s">
        <v>30</v>
      </c>
      <c r="E17" s="15">
        <f>(74.88+13.63+6+34.07+12.24+34.97/2)*1.1</f>
        <v>174.13550000000001</v>
      </c>
      <c r="F17" s="7"/>
      <c r="G17" s="10"/>
      <c r="H17" s="8"/>
    </row>
    <row r="18" spans="2:8" x14ac:dyDescent="0.3">
      <c r="B18" s="7">
        <v>14</v>
      </c>
      <c r="C18" s="8" t="s">
        <v>27</v>
      </c>
      <c r="D18" s="13" t="s">
        <v>31</v>
      </c>
      <c r="E18" s="8"/>
      <c r="F18" s="7"/>
      <c r="G18" s="10"/>
      <c r="H18" s="8"/>
    </row>
    <row r="19" spans="2:8" x14ac:dyDescent="0.3">
      <c r="B19" s="7"/>
      <c r="C19" s="8"/>
      <c r="D19" s="8"/>
      <c r="E19" s="8"/>
      <c r="F19" s="7"/>
      <c r="G19" s="10"/>
      <c r="H19" s="8"/>
    </row>
    <row r="20" spans="2:8" x14ac:dyDescent="0.3">
      <c r="B20" s="3"/>
      <c r="C20" s="4"/>
      <c r="D20" s="4" t="s">
        <v>28</v>
      </c>
      <c r="E20" s="4"/>
      <c r="F20" s="3"/>
      <c r="G20" s="6" t="s">
        <v>37</v>
      </c>
      <c r="H20" s="16">
        <f>SUM(H4:H15)</f>
        <v>1111.8253294655945</v>
      </c>
    </row>
  </sheetData>
  <printOptions horizontalCentered="1"/>
  <pageMargins left="0.19685039370078741" right="0.19685039370078741" top="0.78740157480314965" bottom="0.78740157480314965" header="0.31496062992125984" footer="0.31496062992125984"/>
  <pageSetup paperSize="9" scale="94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Planilha1</vt:lpstr>
      <vt:lpstr>Planilha1!Area_de_impressao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Rutenio Cristaldo</dc:creator>
  <cp:lastModifiedBy>Dell</cp:lastModifiedBy>
  <cp:lastPrinted>2021-07-29T17:12:50Z</cp:lastPrinted>
  <dcterms:created xsi:type="dcterms:W3CDTF">2020-08-30T19:56:01Z</dcterms:created>
  <dcterms:modified xsi:type="dcterms:W3CDTF">2024-05-13T18:59:57Z</dcterms:modified>
</cp:coreProperties>
</file>