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NSTRUTORA B&amp;C\Desktop\PROJETO CORGUINHO 14-02-2020\"/>
    </mc:Choice>
  </mc:AlternateContent>
  <bookViews>
    <workbookView xWindow="0" yWindow="60" windowWidth="15360" windowHeight="8130" tabRatio="396"/>
  </bookViews>
  <sheets>
    <sheet name="CIRC 01." sheetId="4" r:id="rId1"/>
    <sheet name="Quant. Condutores e eletrodutos" sheetId="5" r:id="rId2"/>
    <sheet name="Plan1" sheetId="6" r:id="rId3"/>
  </sheets>
  <definedNames>
    <definedName name="_xlnm.Print_Area" localSheetId="0">'CIRC 01.'!$A$1:$N$45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X6" i="5" l="1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T38" i="5" l="1"/>
  <c r="V43" i="5"/>
  <c r="V44" i="5"/>
  <c r="R33" i="5"/>
  <c r="P32" i="5"/>
  <c r="P33" i="5"/>
  <c r="H37" i="5"/>
  <c r="H38" i="5"/>
  <c r="H39" i="5"/>
  <c r="H40" i="5"/>
  <c r="G41" i="5"/>
  <c r="G42" i="5"/>
  <c r="G43" i="5"/>
  <c r="D41" i="4" l="1"/>
  <c r="E41" i="4"/>
  <c r="F41" i="4"/>
  <c r="G41" i="4" s="1"/>
  <c r="I41" i="4"/>
  <c r="J41" i="4"/>
  <c r="L41" i="4"/>
  <c r="D42" i="4"/>
  <c r="E42" i="4" s="1"/>
  <c r="F42" i="4" s="1"/>
  <c r="G42" i="4" s="1"/>
  <c r="I42" i="4"/>
  <c r="J42" i="4"/>
  <c r="L42" i="4"/>
  <c r="D40" i="4"/>
  <c r="E40" i="4" s="1"/>
  <c r="F40" i="4" s="1"/>
  <c r="G40" i="4" s="1"/>
  <c r="I40" i="4"/>
  <c r="J40" i="4"/>
  <c r="L40" i="4"/>
  <c r="D29" i="4"/>
  <c r="E29" i="4" s="1"/>
  <c r="F29" i="4" s="1"/>
  <c r="G29" i="4" s="1"/>
  <c r="I29" i="4"/>
  <c r="J29" i="4"/>
  <c r="L29" i="4"/>
  <c r="D39" i="4"/>
  <c r="E39" i="4" s="1"/>
  <c r="F39" i="4" s="1"/>
  <c r="G39" i="4" s="1"/>
  <c r="I39" i="4"/>
  <c r="J39" i="4"/>
  <c r="L39" i="4"/>
  <c r="M41" i="4" l="1"/>
  <c r="M40" i="4"/>
  <c r="M42" i="4"/>
  <c r="M39" i="4"/>
  <c r="M29" i="4"/>
  <c r="V45" i="5"/>
  <c r="V46" i="5"/>
  <c r="V47" i="5"/>
  <c r="X38" i="5" l="1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D38" i="4" l="1"/>
  <c r="E38" i="4" s="1"/>
  <c r="F38" i="4" s="1"/>
  <c r="G38" i="4" s="1"/>
  <c r="I38" i="4"/>
  <c r="J38" i="4"/>
  <c r="L38" i="4"/>
  <c r="M38" i="4" l="1"/>
  <c r="L34" i="4"/>
  <c r="J34" i="4"/>
  <c r="I34" i="4"/>
  <c r="D34" i="4"/>
  <c r="E34" i="4" s="1"/>
  <c r="F34" i="4" s="1"/>
  <c r="G34" i="4" s="1"/>
  <c r="M34" i="4" l="1"/>
  <c r="D31" i="4" l="1"/>
  <c r="I31" i="4"/>
  <c r="J31" i="4"/>
  <c r="L31" i="4"/>
  <c r="D32" i="4"/>
  <c r="I32" i="4"/>
  <c r="J32" i="4"/>
  <c r="L32" i="4"/>
  <c r="D33" i="4"/>
  <c r="I33" i="4"/>
  <c r="J33" i="4"/>
  <c r="L33" i="4"/>
  <c r="E33" i="4" l="1"/>
  <c r="F33" i="4" s="1"/>
  <c r="G33" i="4" s="1"/>
  <c r="M33" i="4" s="1"/>
  <c r="E32" i="4"/>
  <c r="F32" i="4" s="1"/>
  <c r="G32" i="4" s="1"/>
  <c r="M32" i="4" s="1"/>
  <c r="E31" i="4"/>
  <c r="F31" i="4" s="1"/>
  <c r="G31" i="4" s="1"/>
  <c r="M31" i="4" s="1"/>
  <c r="D27" i="4"/>
  <c r="E27" i="4" s="1"/>
  <c r="I27" i="4"/>
  <c r="J27" i="4"/>
  <c r="L27" i="4"/>
  <c r="D28" i="4"/>
  <c r="E28" i="4" s="1"/>
  <c r="I28" i="4"/>
  <c r="J28" i="4"/>
  <c r="L28" i="4"/>
  <c r="F28" i="4" l="1"/>
  <c r="G28" i="4" s="1"/>
  <c r="M28" i="4" s="1"/>
  <c r="F27" i="4"/>
  <c r="G27" i="4" s="1"/>
  <c r="M27" i="4" s="1"/>
  <c r="D37" i="4"/>
  <c r="E37" i="4" s="1"/>
  <c r="I37" i="4"/>
  <c r="J37" i="4"/>
  <c r="L37" i="4"/>
  <c r="D36" i="4"/>
  <c r="E36" i="4" s="1"/>
  <c r="I36" i="4"/>
  <c r="J36" i="4"/>
  <c r="L36" i="4"/>
  <c r="D35" i="4"/>
  <c r="E35" i="4" s="1"/>
  <c r="I35" i="4"/>
  <c r="J35" i="4"/>
  <c r="L35" i="4"/>
  <c r="D26" i="4"/>
  <c r="E26" i="4" s="1"/>
  <c r="I26" i="4"/>
  <c r="J26" i="4"/>
  <c r="L26" i="4"/>
  <c r="F26" i="4" l="1"/>
  <c r="G26" i="4" s="1"/>
  <c r="M26" i="4" s="1"/>
  <c r="F35" i="4"/>
  <c r="G35" i="4" s="1"/>
  <c r="M35" i="4" s="1"/>
  <c r="F36" i="4"/>
  <c r="G36" i="4" s="1"/>
  <c r="M36" i="4" s="1"/>
  <c r="F37" i="4"/>
  <c r="G37" i="4" s="1"/>
  <c r="M37" i="4" s="1"/>
  <c r="B19" i="4" l="1"/>
  <c r="L19" i="4" l="1"/>
  <c r="D19" i="4"/>
  <c r="E19" i="4" s="1"/>
  <c r="I19" i="4"/>
  <c r="J19" i="4"/>
  <c r="D20" i="4"/>
  <c r="E20" i="4" s="1"/>
  <c r="I20" i="4"/>
  <c r="J20" i="4"/>
  <c r="L20" i="4"/>
  <c r="D22" i="4"/>
  <c r="E22" i="4" s="1"/>
  <c r="I22" i="4"/>
  <c r="J22" i="4"/>
  <c r="L22" i="4"/>
  <c r="D23" i="4"/>
  <c r="E23" i="4" s="1"/>
  <c r="I23" i="4"/>
  <c r="J23" i="4"/>
  <c r="L23" i="4"/>
  <c r="D25" i="4"/>
  <c r="E25" i="4" s="1"/>
  <c r="I24" i="4"/>
  <c r="J24" i="4"/>
  <c r="L24" i="4"/>
  <c r="I25" i="4"/>
  <c r="J25" i="4"/>
  <c r="L25" i="4"/>
  <c r="F23" i="4" l="1"/>
  <c r="G23" i="4" s="1"/>
  <c r="M23" i="4" s="1"/>
  <c r="F20" i="4"/>
  <c r="G20" i="4" s="1"/>
  <c r="M20" i="4" s="1"/>
  <c r="F25" i="4"/>
  <c r="G25" i="4" s="1"/>
  <c r="M25" i="4" s="1"/>
  <c r="F19" i="4"/>
  <c r="G19" i="4" s="1"/>
  <c r="M19" i="4" s="1"/>
  <c r="N19" i="4" s="1"/>
  <c r="F22" i="4"/>
  <c r="G22" i="4" s="1"/>
  <c r="M22" i="4" s="1"/>
  <c r="D24" i="4"/>
  <c r="E24" i="4" s="1"/>
  <c r="F24" i="4" l="1"/>
  <c r="G24" i="4" s="1"/>
  <c r="M24" i="4" s="1"/>
  <c r="N20" i="4"/>
  <c r="N31" i="4" s="1"/>
  <c r="N22" i="4" l="1"/>
  <c r="N23" i="4" s="1"/>
  <c r="N24" i="4" s="1"/>
  <c r="N25" i="4" s="1"/>
  <c r="N26" i="4" s="1"/>
  <c r="N27" i="4" s="1"/>
  <c r="N28" i="4" s="1"/>
  <c r="N32" i="4" l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29" i="4"/>
  <c r="X5" i="5"/>
  <c r="V5" i="5"/>
  <c r="B26" i="5"/>
  <c r="B25" i="5"/>
  <c r="B34" i="5"/>
  <c r="E36" i="5"/>
  <c r="L28" i="6"/>
  <c r="J28" i="6"/>
  <c r="L27" i="6"/>
  <c r="L25" i="6"/>
  <c r="J24" i="6"/>
  <c r="L22" i="6"/>
  <c r="L21" i="6"/>
  <c r="J21" i="6"/>
  <c r="L20" i="6"/>
  <c r="L19" i="6"/>
  <c r="L16" i="6"/>
  <c r="J16" i="6"/>
  <c r="L15" i="6"/>
  <c r="J15" i="6"/>
  <c r="L12" i="6"/>
  <c r="J12" i="6"/>
  <c r="L11" i="6"/>
  <c r="J11" i="6"/>
  <c r="C29" i="5"/>
  <c r="D29" i="5" s="1"/>
  <c r="P16" i="6"/>
  <c r="J22" i="6"/>
  <c r="L23" i="6"/>
  <c r="L24" i="6"/>
  <c r="J25" i="6"/>
  <c r="C31" i="5"/>
  <c r="C30" i="5"/>
  <c r="D30" i="5" s="1"/>
  <c r="C32" i="5"/>
  <c r="C33" i="5"/>
  <c r="C28" i="5"/>
  <c r="D28" i="5" s="1"/>
  <c r="G89" i="5"/>
  <c r="G90" i="5"/>
  <c r="P4" i="6"/>
  <c r="P5" i="6"/>
  <c r="P6" i="6"/>
  <c r="P7" i="6"/>
  <c r="P8" i="6"/>
  <c r="P9" i="6"/>
  <c r="P10" i="6"/>
  <c r="P11" i="6"/>
  <c r="P12" i="6"/>
  <c r="P13" i="6"/>
  <c r="P14" i="6"/>
  <c r="P15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L26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J26" i="6"/>
  <c r="J27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P3" i="6"/>
  <c r="H3" i="6"/>
  <c r="F3" i="6"/>
  <c r="B3" i="6"/>
  <c r="H5" i="5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3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D3" i="6"/>
  <c r="J4" i="6"/>
  <c r="L4" i="6"/>
  <c r="G5" i="5"/>
  <c r="T5" i="5"/>
  <c r="R5" i="5"/>
  <c r="P5" i="5"/>
  <c r="N5" i="5"/>
  <c r="L5" i="5"/>
  <c r="J23" i="6"/>
  <c r="J20" i="6"/>
  <c r="J19" i="6"/>
  <c r="L18" i="6"/>
  <c r="J18" i="6"/>
  <c r="L17" i="6"/>
  <c r="J17" i="6"/>
  <c r="L14" i="6"/>
  <c r="J14" i="6"/>
  <c r="L13" i="6"/>
  <c r="J13" i="6"/>
  <c r="L10" i="6"/>
  <c r="J10" i="6"/>
  <c r="Y5" i="5" l="1"/>
  <c r="J5" i="5"/>
  <c r="K5" i="5" s="1"/>
  <c r="B37" i="5"/>
  <c r="B40" i="5" s="1"/>
  <c r="Q3" i="6"/>
  <c r="E3" i="6"/>
  <c r="G3" i="6"/>
  <c r="I3" i="6"/>
  <c r="C3" i="6"/>
  <c r="I5" i="5"/>
  <c r="B15" i="5" s="1"/>
  <c r="C15" i="5" s="1"/>
  <c r="M5" i="5"/>
  <c r="B17" i="5" s="1"/>
  <c r="D17" i="5" s="1"/>
  <c r="U5" i="5"/>
  <c r="B21" i="5" s="1"/>
  <c r="D21" i="5" s="1"/>
  <c r="S5" i="5"/>
  <c r="B20" i="5" s="1"/>
  <c r="D20" i="5" s="1"/>
  <c r="W5" i="5"/>
  <c r="B22" i="5" s="1"/>
  <c r="C22" i="5" s="1"/>
  <c r="Q5" i="5"/>
  <c r="B19" i="5" s="1"/>
  <c r="O5" i="5"/>
  <c r="B18" i="5" s="1"/>
  <c r="L9" i="6"/>
  <c r="J9" i="6"/>
  <c r="L8" i="6"/>
  <c r="J8" i="6"/>
  <c r="L7" i="6"/>
  <c r="J7" i="6"/>
  <c r="L6" i="6"/>
  <c r="J6" i="6"/>
  <c r="L5" i="6"/>
  <c r="J5" i="6"/>
  <c r="L3" i="6"/>
  <c r="J3" i="6"/>
  <c r="B23" i="5" l="1"/>
  <c r="E23" i="5" s="1"/>
  <c r="B16" i="5"/>
  <c r="D16" i="5" s="1"/>
  <c r="K3" i="6"/>
  <c r="M3" i="6"/>
  <c r="B38" i="5"/>
  <c r="B39" i="5"/>
  <c r="D15" i="5"/>
  <c r="C20" i="5"/>
  <c r="C17" i="5"/>
  <c r="C21" i="5"/>
  <c r="D19" i="5"/>
  <c r="C19" i="5"/>
  <c r="D22" i="5"/>
  <c r="C18" i="5"/>
  <c r="D18" i="5"/>
  <c r="D23" i="5" l="1"/>
  <c r="B45" i="5"/>
  <c r="C23" i="5"/>
  <c r="C16" i="5"/>
  <c r="N3" i="6"/>
  <c r="N4" i="6" l="1"/>
  <c r="N5" i="6" l="1"/>
  <c r="N6" i="6" l="1"/>
  <c r="N12" i="6" l="1"/>
  <c r="N11" i="6"/>
  <c r="N7" i="6"/>
  <c r="N8" i="6" l="1"/>
  <c r="N13" i="6"/>
  <c r="N9" i="6" l="1"/>
  <c r="N14" i="6"/>
  <c r="N25" i="6" l="1"/>
  <c r="N15" i="6"/>
  <c r="N10" i="6"/>
  <c r="N26" i="6" l="1"/>
  <c r="N16" i="6"/>
  <c r="N27" i="6" l="1"/>
  <c r="N17" i="6"/>
  <c r="N28" i="6" l="1"/>
  <c r="N18" i="6"/>
  <c r="N29" i="6" l="1"/>
  <c r="N19" i="6"/>
  <c r="N20" i="6" l="1"/>
  <c r="N21" i="6" l="1"/>
  <c r="N22" i="6" l="1"/>
  <c r="N23" i="6" l="1"/>
  <c r="N24" i="6"/>
  <c r="O3" i="6" l="1"/>
</calcChain>
</file>

<file path=xl/sharedStrings.xml><?xml version="1.0" encoding="utf-8"?>
<sst xmlns="http://schemas.openxmlformats.org/spreadsheetml/2006/main" count="155" uniqueCount="106">
  <si>
    <t>CÁLCULO DE QUEDA DE TENSÃO</t>
  </si>
  <si>
    <t>(transformador ou aliment.)</t>
  </si>
  <si>
    <t>DV%*100=[(Coef.Q.Ten.)*Prod.(A*K)]*100/DV</t>
  </si>
  <si>
    <t>Trecho</t>
  </si>
  <si>
    <t>Dist(km)</t>
  </si>
  <si>
    <t>Pot(W) Inicial</t>
  </si>
  <si>
    <t>Pot(W) com 10%</t>
  </si>
  <si>
    <t>Corr(A) Inicial</t>
  </si>
  <si>
    <t>Corr(A) com 20%</t>
  </si>
  <si>
    <t>Prod(A*km)</t>
  </si>
  <si>
    <t>Coefic. Queda</t>
  </si>
  <si>
    <t>Cabos</t>
  </si>
  <si>
    <t>DV</t>
  </si>
  <si>
    <t>DV%*100</t>
  </si>
  <si>
    <t>TOTAL</t>
  </si>
  <si>
    <t>A - B</t>
  </si>
  <si>
    <t>CABO</t>
  </si>
  <si>
    <t>Queda de tensão em V/A km fp 0,95 trifásico</t>
  </si>
  <si>
    <t>#95</t>
  </si>
  <si>
    <t>#70</t>
  </si>
  <si>
    <t>#50</t>
  </si>
  <si>
    <t>#35</t>
  </si>
  <si>
    <t>#25</t>
  </si>
  <si>
    <t>#16</t>
  </si>
  <si>
    <t>#10</t>
  </si>
  <si>
    <t>#6</t>
  </si>
  <si>
    <t>#4</t>
  </si>
  <si>
    <t>#2,5</t>
  </si>
  <si>
    <t>1 cond. (m)</t>
  </si>
  <si>
    <t>2 cond. (m)</t>
  </si>
  <si>
    <t>3 cond. (m)</t>
  </si>
  <si>
    <t>cabo 95</t>
  </si>
  <si>
    <t>cabo 70</t>
  </si>
  <si>
    <t>cabo 50</t>
  </si>
  <si>
    <t>cabo 35</t>
  </si>
  <si>
    <t>cabo 25</t>
  </si>
  <si>
    <t>cabo 16</t>
  </si>
  <si>
    <t>cabo 10</t>
  </si>
  <si>
    <t>cabo 6</t>
  </si>
  <si>
    <t>Subida dos Postes (m)</t>
  </si>
  <si>
    <t>cabo 4</t>
  </si>
  <si>
    <t>cabo 2,5</t>
  </si>
  <si>
    <t xml:space="preserve">Eletrodutos </t>
  </si>
  <si>
    <t>comp. (m)</t>
  </si>
  <si>
    <t>barras de 6m</t>
  </si>
  <si>
    <t>eletroduto FG 1 1/4''</t>
  </si>
  <si>
    <t>de #6 a #16 - 1 1/4''</t>
  </si>
  <si>
    <t>eletroduto PVC 1 1/4''</t>
  </si>
  <si>
    <t>eletroduto PVC 1 1/2''</t>
  </si>
  <si>
    <t>de #25 a #35 - 1 1/2''</t>
  </si>
  <si>
    <t>eletroduto PVC 2''</t>
  </si>
  <si>
    <t>de #50 a #70 - 2''</t>
  </si>
  <si>
    <t>total em escavação</t>
  </si>
  <si>
    <t>Proteção e comando</t>
  </si>
  <si>
    <t>corrente 20%</t>
  </si>
  <si>
    <t>disjuntor</t>
  </si>
  <si>
    <t>contator</t>
  </si>
  <si>
    <t>trifásico</t>
  </si>
  <si>
    <t>Fus. NH retaredado</t>
  </si>
  <si>
    <t>NH00</t>
  </si>
  <si>
    <t>total</t>
  </si>
  <si>
    <t>Cond. #50mm²</t>
  </si>
  <si>
    <t>Cond. #95mm²</t>
  </si>
  <si>
    <t>Cond. #70mm²</t>
  </si>
  <si>
    <t>Cond. #35mm²</t>
  </si>
  <si>
    <t>Cond. #25mm²</t>
  </si>
  <si>
    <t>Cond. #16mm²</t>
  </si>
  <si>
    <t>Cond. #10mm²</t>
  </si>
  <si>
    <t>Cond. #6mm²</t>
  </si>
  <si>
    <t>Trechos</t>
  </si>
  <si>
    <t>eletroduto FG 1 1/2''</t>
  </si>
  <si>
    <t>eletroduto FG 2''</t>
  </si>
  <si>
    <t>Valor de M.</t>
  </si>
  <si>
    <t>Corrente Max. (A)</t>
  </si>
  <si>
    <t>Pot. (W)</t>
  </si>
  <si>
    <t>32A</t>
  </si>
  <si>
    <t>38A</t>
  </si>
  <si>
    <t>25A</t>
  </si>
  <si>
    <t>PREPARADO POR____________________________   VISTO_____________DATA ____/____/________</t>
  </si>
  <si>
    <t>Bitola mm²</t>
  </si>
  <si>
    <t>Cond. #4mm²</t>
  </si>
  <si>
    <t>QC - A</t>
  </si>
  <si>
    <t>T1 - QC</t>
  </si>
  <si>
    <t>B - C</t>
  </si>
  <si>
    <t>C - D</t>
  </si>
  <si>
    <t>D- E</t>
  </si>
  <si>
    <r>
      <t xml:space="preserve">NÚMERO: S/N </t>
    </r>
    <r>
      <rPr>
        <sz val="10"/>
        <rFont val="Arial"/>
        <family val="2"/>
      </rPr>
      <t xml:space="preserve">                 </t>
    </r>
    <r>
      <rPr>
        <b/>
        <sz val="10"/>
        <rFont val="Arial"/>
        <family val="2"/>
      </rPr>
      <t>PRIM.</t>
    </r>
    <r>
      <rPr>
        <sz val="10"/>
        <rFont val="Arial"/>
        <family val="2"/>
      </rPr>
      <t xml:space="preserve"> 13,8kV               </t>
    </r>
    <r>
      <rPr>
        <b/>
        <sz val="10"/>
        <rFont val="Arial"/>
        <family val="2"/>
      </rPr>
      <t>SECUN</t>
    </r>
    <r>
      <rPr>
        <sz val="10"/>
        <rFont val="Arial"/>
        <family val="2"/>
      </rPr>
      <t xml:space="preserve"> .  220/127V             </t>
    </r>
    <r>
      <rPr>
        <b/>
        <sz val="10"/>
        <rFont val="Arial"/>
        <family val="2"/>
      </rPr>
      <t xml:space="preserve">FP. </t>
    </r>
    <r>
      <rPr>
        <sz val="10"/>
        <rFont val="Arial"/>
        <family val="2"/>
      </rPr>
      <t xml:space="preserve"> 0,920</t>
    </r>
  </si>
  <si>
    <t>G - H</t>
  </si>
  <si>
    <t>F - G</t>
  </si>
  <si>
    <t>J - L</t>
  </si>
  <si>
    <t>M - N</t>
  </si>
  <si>
    <t>E - F</t>
  </si>
  <si>
    <r>
      <t>OBRA:</t>
    </r>
    <r>
      <rPr>
        <sz val="10"/>
        <rFont val="Arial"/>
        <family val="2"/>
      </rPr>
      <t xml:space="preserve"> Implantação do Sistema de Iluminação Pública da Avenida Paulo Vieira / MS - 080 - Corguinho/MS CIRCUITO 02</t>
    </r>
  </si>
  <si>
    <t>H -I</t>
  </si>
  <si>
    <t>R - S</t>
  </si>
  <si>
    <t>S - T</t>
  </si>
  <si>
    <t>A - J</t>
  </si>
  <si>
    <t>L -M</t>
  </si>
  <si>
    <t>N -O</t>
  </si>
  <si>
    <t>O -P</t>
  </si>
  <si>
    <t>P -Q</t>
  </si>
  <si>
    <t xml:space="preserve">Q -R </t>
  </si>
  <si>
    <t>CIRCUITO 02-  20 POSTES TELECÔNICOS DO TIPO CURVO DUPLO, LED 150W</t>
  </si>
  <si>
    <t>T - U</t>
  </si>
  <si>
    <t>U - V</t>
  </si>
  <si>
    <t>DEMANDA NOTURNA =6000W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</si>
</sst>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"/>
    <numFmt numFmtId="165" formatCode="_(* #,##0.00_);_(* \(#,##0.00\);_(* &quot;-&quot;??_);_(@_)"/>
    <numFmt numFmtId="166" formatCode="[$-416]General"/>
    <numFmt numFmtId="167" formatCode="#,##0.00&quot; &quot;;&quot; (&quot;#,##0.00&quot;)&quot;;&quot; -&quot;#&quot; &quot;;&quot; &quot;@&quot; &quot;"/>
    <numFmt numFmtId="168" formatCode="0.00000"/>
    <numFmt numFmtId="169" formatCode="0.0000000"/>
  </numFmts>
  <fonts count="15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1"/>
    </font>
    <font>
      <sz val="11"/>
      <name val="Arial Narrow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13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7" fontId="6" fillId="0" borderId="0" applyBorder="0" applyProtection="0"/>
    <xf numFmtId="166" fontId="6" fillId="0" borderId="0" applyBorder="0" applyProtection="0"/>
    <xf numFmtId="165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Border="0" applyProtection="0"/>
    <xf numFmtId="0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2" fontId="3" fillId="0" borderId="0" xfId="0" applyNumberFormat="1" applyFont="1" applyBorder="1" applyAlignment="1">
      <alignment horizontal="center"/>
    </xf>
    <xf numFmtId="0" fontId="0" fillId="0" borderId="0" xfId="0"/>
    <xf numFmtId="0" fontId="3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2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8" fillId="5" borderId="9" xfId="0" applyFont="1" applyFill="1" applyBorder="1"/>
    <xf numFmtId="0" fontId="8" fillId="5" borderId="9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7" fillId="0" borderId="0" xfId="0" applyNumberFormat="1" applyFont="1" applyAlignment="1">
      <alignment horizontal="center"/>
    </xf>
    <xf numFmtId="0" fontId="3" fillId="0" borderId="0" xfId="0" applyFont="1" applyFill="1"/>
    <xf numFmtId="2" fontId="3" fillId="6" borderId="0" xfId="0" applyNumberFormat="1" applyFont="1" applyFill="1" applyBorder="1"/>
    <xf numFmtId="0" fontId="3" fillId="7" borderId="5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3" fillId="0" borderId="14" xfId="0" applyNumberFormat="1" applyFont="1" applyBorder="1"/>
    <xf numFmtId="0" fontId="0" fillId="0" borderId="18" xfId="0" applyBorder="1"/>
    <xf numFmtId="0" fontId="8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Fill="1" applyBorder="1"/>
    <xf numFmtId="2" fontId="3" fillId="0" borderId="0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6" borderId="0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2" borderId="2" xfId="0" applyFont="1" applyFill="1" applyBorder="1" applyAlignment="1"/>
    <xf numFmtId="0" fontId="4" fillId="2" borderId="0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/>
    <xf numFmtId="0" fontId="4" fillId="0" borderId="5" xfId="0" applyFont="1" applyBorder="1"/>
    <xf numFmtId="0" fontId="4" fillId="2" borderId="6" xfId="0" applyFont="1" applyFill="1" applyBorder="1"/>
    <xf numFmtId="0" fontId="4" fillId="2" borderId="2" xfId="0" applyFont="1" applyFill="1" applyBorder="1" applyAlignment="1"/>
    <xf numFmtId="0" fontId="4" fillId="2" borderId="0" xfId="0" applyFont="1" applyFill="1" applyBorder="1"/>
    <xf numFmtId="0" fontId="4" fillId="0" borderId="0" xfId="0" applyFont="1" applyBorder="1"/>
    <xf numFmtId="0" fontId="4" fillId="2" borderId="3" xfId="0" applyFont="1" applyFill="1" applyBorder="1"/>
    <xf numFmtId="0" fontId="4" fillId="4" borderId="2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left"/>
    </xf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8" fontId="4" fillId="0" borderId="0" xfId="0" applyNumberFormat="1" applyFont="1" applyBorder="1"/>
    <xf numFmtId="168" fontId="4" fillId="0" borderId="3" xfId="0" applyNumberFormat="1" applyFont="1" applyBorder="1"/>
    <xf numFmtId="0" fontId="11" fillId="3" borderId="2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left" wrapText="1"/>
    </xf>
    <xf numFmtId="0" fontId="11" fillId="3" borderId="3" xfId="0" applyFont="1" applyFill="1" applyBorder="1" applyAlignment="1">
      <alignment horizontal="left" wrapText="1"/>
    </xf>
    <xf numFmtId="0" fontId="11" fillId="3" borderId="11" xfId="0" applyFont="1" applyFill="1" applyBorder="1" applyAlignment="1"/>
    <xf numFmtId="0" fontId="11" fillId="3" borderId="2" xfId="0" applyFont="1" applyFill="1" applyBorder="1" applyAlignment="1"/>
    <xf numFmtId="2" fontId="7" fillId="0" borderId="0" xfId="0" applyNumberFormat="1" applyFont="1" applyBorder="1" applyAlignment="1">
      <alignment horizontal="center"/>
    </xf>
    <xf numFmtId="0" fontId="0" fillId="0" borderId="0" xfId="0" applyBorder="1"/>
    <xf numFmtId="0" fontId="8" fillId="5" borderId="0" xfId="0" applyFont="1" applyFill="1" applyBorder="1"/>
    <xf numFmtId="0" fontId="8" fillId="5" borderId="0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center"/>
    </xf>
    <xf numFmtId="2" fontId="3" fillId="6" borderId="0" xfId="0" applyNumberFormat="1" applyFont="1" applyFill="1" applyBorder="1" applyAlignment="1">
      <alignment horizontal="center"/>
    </xf>
    <xf numFmtId="2" fontId="3" fillId="6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5" borderId="0" xfId="0" applyFont="1" applyFill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10" fillId="0" borderId="15" xfId="0" applyNumberFormat="1" applyFont="1" applyBorder="1" applyAlignment="1">
      <alignment horizontal="center" vertical="top"/>
    </xf>
    <xf numFmtId="2" fontId="10" fillId="0" borderId="1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top"/>
    </xf>
    <xf numFmtId="0" fontId="9" fillId="5" borderId="0" xfId="0" applyFont="1" applyFill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169" fontId="4" fillId="0" borderId="20" xfId="0" applyNumberFormat="1" applyFont="1" applyBorder="1"/>
    <xf numFmtId="0" fontId="11" fillId="0" borderId="20" xfId="0" applyFont="1" applyBorder="1" applyAlignment="1">
      <alignment horizontal="center"/>
    </xf>
    <xf numFmtId="168" fontId="4" fillId="0" borderId="20" xfId="0" applyNumberFormat="1" applyFont="1" applyBorder="1"/>
    <xf numFmtId="168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/>
    </xf>
    <xf numFmtId="169" fontId="4" fillId="0" borderId="23" xfId="0" applyNumberFormat="1" applyFont="1" applyBorder="1"/>
    <xf numFmtId="0" fontId="11" fillId="0" borderId="23" xfId="0" applyFont="1" applyBorder="1" applyAlignment="1">
      <alignment horizontal="center"/>
    </xf>
    <xf numFmtId="168" fontId="4" fillId="0" borderId="23" xfId="0" applyNumberFormat="1" applyFont="1" applyBorder="1"/>
    <xf numFmtId="168" fontId="4" fillId="0" borderId="24" xfId="0" applyNumberFormat="1" applyFont="1" applyBorder="1"/>
    <xf numFmtId="0" fontId="4" fillId="0" borderId="25" xfId="0" applyFont="1" applyBorder="1" applyAlignment="1">
      <alignment horizontal="center"/>
    </xf>
    <xf numFmtId="168" fontId="4" fillId="0" borderId="26" xfId="0" applyNumberFormat="1" applyFont="1" applyBorder="1"/>
  </cellXfs>
  <cellStyles count="1137">
    <cellStyle name="Excel Built-in Comma" xfId="193"/>
    <cellStyle name="Excel Built-in Normal" xfId="194"/>
    <cellStyle name="Excel Built-in Normal 2" xfId="385"/>
    <cellStyle name="Excel Built-in Normal 8" xfId="386"/>
    <cellStyle name="Normal" xfId="0" builtinId="0"/>
    <cellStyle name="Normal 10" xfId="9"/>
    <cellStyle name="Normal 10 10" xfId="91"/>
    <cellStyle name="Normal 10 10 2" xfId="289"/>
    <cellStyle name="Normal 10 10 2 2" xfId="673"/>
    <cellStyle name="Normal 10 10 2 3" xfId="1041"/>
    <cellStyle name="Normal 10 10 3" xfId="478"/>
    <cellStyle name="Normal 10 10 4" xfId="852"/>
    <cellStyle name="Normal 10 11" xfId="100"/>
    <cellStyle name="Normal 10 11 2" xfId="298"/>
    <cellStyle name="Normal 10 11 2 2" xfId="682"/>
    <cellStyle name="Normal 10 11 2 3" xfId="1050"/>
    <cellStyle name="Normal 10 11 3" xfId="487"/>
    <cellStyle name="Normal 10 11 4" xfId="861"/>
    <cellStyle name="Normal 10 12" xfId="108"/>
    <cellStyle name="Normal 10 12 2" xfId="306"/>
    <cellStyle name="Normal 10 12 2 2" xfId="690"/>
    <cellStyle name="Normal 10 12 2 3" xfId="1058"/>
    <cellStyle name="Normal 10 12 3" xfId="495"/>
    <cellStyle name="Normal 10 12 4" xfId="869"/>
    <cellStyle name="Normal 10 13" xfId="116"/>
    <cellStyle name="Normal 10 13 2" xfId="314"/>
    <cellStyle name="Normal 10 13 2 2" xfId="698"/>
    <cellStyle name="Normal 10 13 2 3" xfId="1066"/>
    <cellStyle name="Normal 10 13 3" xfId="503"/>
    <cellStyle name="Normal 10 13 4" xfId="877"/>
    <cellStyle name="Normal 10 14" xfId="124"/>
    <cellStyle name="Normal 10 14 2" xfId="322"/>
    <cellStyle name="Normal 10 14 2 2" xfId="706"/>
    <cellStyle name="Normal 10 14 2 3" xfId="1074"/>
    <cellStyle name="Normal 10 14 3" xfId="511"/>
    <cellStyle name="Normal 10 14 4" xfId="885"/>
    <cellStyle name="Normal 10 15" xfId="132"/>
    <cellStyle name="Normal 10 15 2" xfId="330"/>
    <cellStyle name="Normal 10 15 2 2" xfId="714"/>
    <cellStyle name="Normal 10 15 2 3" xfId="1082"/>
    <cellStyle name="Normal 10 15 3" xfId="519"/>
    <cellStyle name="Normal 10 15 4" xfId="893"/>
    <cellStyle name="Normal 10 16" xfId="142"/>
    <cellStyle name="Normal 10 16 2" xfId="340"/>
    <cellStyle name="Normal 10 16 2 2" xfId="724"/>
    <cellStyle name="Normal 10 16 2 3" xfId="1092"/>
    <cellStyle name="Normal 10 16 3" xfId="529"/>
    <cellStyle name="Normal 10 16 4" xfId="903"/>
    <cellStyle name="Normal 10 17" xfId="151"/>
    <cellStyle name="Normal 10 17 2" xfId="349"/>
    <cellStyle name="Normal 10 17 2 2" xfId="733"/>
    <cellStyle name="Normal 10 17 2 3" xfId="1101"/>
    <cellStyle name="Normal 10 17 3" xfId="538"/>
    <cellStyle name="Normal 10 17 4" xfId="912"/>
    <cellStyle name="Normal 10 18" xfId="159"/>
    <cellStyle name="Normal 10 18 2" xfId="357"/>
    <cellStyle name="Normal 10 18 2 2" xfId="741"/>
    <cellStyle name="Normal 10 18 2 3" xfId="1109"/>
    <cellStyle name="Normal 10 18 3" xfId="546"/>
    <cellStyle name="Normal 10 18 4" xfId="920"/>
    <cellStyle name="Normal 10 19" xfId="168"/>
    <cellStyle name="Normal 10 19 2" xfId="366"/>
    <cellStyle name="Normal 10 19 2 2" xfId="750"/>
    <cellStyle name="Normal 10 19 2 3" xfId="1118"/>
    <cellStyle name="Normal 10 19 3" xfId="555"/>
    <cellStyle name="Normal 10 19 4" xfId="929"/>
    <cellStyle name="Normal 10 2" xfId="18"/>
    <cellStyle name="Normal 10 2 2" xfId="216"/>
    <cellStyle name="Normal 10 2 2 2" xfId="600"/>
    <cellStyle name="Normal 10 2 2 3" xfId="968"/>
    <cellStyle name="Normal 10 2 3" xfId="405"/>
    <cellStyle name="Normal 10 2 4" xfId="779"/>
    <cellStyle name="Normal 10 20" xfId="206"/>
    <cellStyle name="Normal 10 20 2" xfId="590"/>
    <cellStyle name="Normal 10 20 3" xfId="958"/>
    <cellStyle name="Normal 10 21" xfId="396"/>
    <cellStyle name="Normal 10 22" xfId="579"/>
    <cellStyle name="Normal 10 3" xfId="28"/>
    <cellStyle name="Normal 10 3 2" xfId="226"/>
    <cellStyle name="Normal 10 3 2 2" xfId="610"/>
    <cellStyle name="Normal 10 3 2 3" xfId="978"/>
    <cellStyle name="Normal 10 3 3" xfId="415"/>
    <cellStyle name="Normal 10 3 4" xfId="789"/>
    <cellStyle name="Normal 10 4" xfId="37"/>
    <cellStyle name="Normal 10 4 2" xfId="235"/>
    <cellStyle name="Normal 10 4 2 2" xfId="619"/>
    <cellStyle name="Normal 10 4 2 3" xfId="987"/>
    <cellStyle name="Normal 10 4 3" xfId="424"/>
    <cellStyle name="Normal 10 4 4" xfId="798"/>
    <cellStyle name="Normal 10 5" xfId="46"/>
    <cellStyle name="Normal 10 5 2" xfId="244"/>
    <cellStyle name="Normal 10 5 2 2" xfId="628"/>
    <cellStyle name="Normal 10 5 2 3" xfId="996"/>
    <cellStyle name="Normal 10 5 3" xfId="433"/>
    <cellStyle name="Normal 10 5 4" xfId="807"/>
    <cellStyle name="Normal 10 6" xfId="55"/>
    <cellStyle name="Normal 10 6 2" xfId="253"/>
    <cellStyle name="Normal 10 6 2 2" xfId="637"/>
    <cellStyle name="Normal 10 6 2 3" xfId="1005"/>
    <cellStyle name="Normal 10 6 3" xfId="442"/>
    <cellStyle name="Normal 10 6 4" xfId="816"/>
    <cellStyle name="Normal 10 7" xfId="63"/>
    <cellStyle name="Normal 10 7 2" xfId="261"/>
    <cellStyle name="Normal 10 7 2 2" xfId="645"/>
    <cellStyle name="Normal 10 7 2 3" xfId="1013"/>
    <cellStyle name="Normal 10 7 3" xfId="450"/>
    <cellStyle name="Normal 10 7 4" xfId="824"/>
    <cellStyle name="Normal 10 8" xfId="73"/>
    <cellStyle name="Normal 10 8 2" xfId="271"/>
    <cellStyle name="Normal 10 8 2 2" xfId="655"/>
    <cellStyle name="Normal 10 8 2 3" xfId="1023"/>
    <cellStyle name="Normal 10 8 3" xfId="460"/>
    <cellStyle name="Normal 10 8 4" xfId="834"/>
    <cellStyle name="Normal 10 9" xfId="82"/>
    <cellStyle name="Normal 10 9 2" xfId="280"/>
    <cellStyle name="Normal 10 9 2 2" xfId="664"/>
    <cellStyle name="Normal 10 9 2 3" xfId="1032"/>
    <cellStyle name="Normal 10 9 3" xfId="469"/>
    <cellStyle name="Normal 10 9 4" xfId="843"/>
    <cellStyle name="Normal 11" xfId="10"/>
    <cellStyle name="Normal 11 2" xfId="171"/>
    <cellStyle name="Normal 11 2 2" xfId="369"/>
    <cellStyle name="Normal 11 2 2 2" xfId="753"/>
    <cellStyle name="Normal 11 2 2 3" xfId="1121"/>
    <cellStyle name="Normal 11 2 3" xfId="558"/>
    <cellStyle name="Normal 11 2 4" xfId="932"/>
    <cellStyle name="Normal 11 3" xfId="207"/>
    <cellStyle name="Normal 11 3 2" xfId="591"/>
    <cellStyle name="Normal 11 3 3" xfId="959"/>
    <cellStyle name="Normal 11 4" xfId="397"/>
    <cellStyle name="Normal 11 5" xfId="771"/>
    <cellStyle name="Normal 12" xfId="19"/>
    <cellStyle name="Normal 12 2" xfId="172"/>
    <cellStyle name="Normal 12 2 2" xfId="370"/>
    <cellStyle name="Normal 12 2 2 2" xfId="754"/>
    <cellStyle name="Normal 12 2 2 3" xfId="1122"/>
    <cellStyle name="Normal 12 2 3" xfId="559"/>
    <cellStyle name="Normal 12 2 4" xfId="933"/>
    <cellStyle name="Normal 12 3" xfId="217"/>
    <cellStyle name="Normal 12 3 2" xfId="601"/>
    <cellStyle name="Normal 12 3 3" xfId="969"/>
    <cellStyle name="Normal 12 4" xfId="406"/>
    <cellStyle name="Normal 12 5" xfId="780"/>
    <cellStyle name="Normal 13" xfId="20"/>
    <cellStyle name="Normal 13 2" xfId="173"/>
    <cellStyle name="Normal 13 2 2" xfId="371"/>
    <cellStyle name="Normal 13 2 2 2" xfId="755"/>
    <cellStyle name="Normal 13 2 2 3" xfId="1123"/>
    <cellStyle name="Normal 13 2 3" xfId="560"/>
    <cellStyle name="Normal 13 2 4" xfId="934"/>
    <cellStyle name="Normal 13 3" xfId="218"/>
    <cellStyle name="Normal 13 3 2" xfId="602"/>
    <cellStyle name="Normal 13 3 3" xfId="970"/>
    <cellStyle name="Normal 13 4" xfId="407"/>
    <cellStyle name="Normal 13 5" xfId="781"/>
    <cellStyle name="Normal 14" xfId="29"/>
    <cellStyle name="Normal 14 2" xfId="174"/>
    <cellStyle name="Normal 14 2 2" xfId="372"/>
    <cellStyle name="Normal 14 2 2 2" xfId="756"/>
    <cellStyle name="Normal 14 2 2 3" xfId="1124"/>
    <cellStyle name="Normal 14 2 3" xfId="561"/>
    <cellStyle name="Normal 14 2 4" xfId="935"/>
    <cellStyle name="Normal 14 3" xfId="227"/>
    <cellStyle name="Normal 14 3 2" xfId="611"/>
    <cellStyle name="Normal 14 3 3" xfId="979"/>
    <cellStyle name="Normal 14 4" xfId="416"/>
    <cellStyle name="Normal 14 5" xfId="790"/>
    <cellStyle name="Normal 15" xfId="38"/>
    <cellStyle name="Normal 15 2" xfId="175"/>
    <cellStyle name="Normal 15 2 2" xfId="373"/>
    <cellStyle name="Normal 15 2 2 2" xfId="757"/>
    <cellStyle name="Normal 15 2 2 3" xfId="1125"/>
    <cellStyle name="Normal 15 2 3" xfId="562"/>
    <cellStyle name="Normal 15 2 4" xfId="936"/>
    <cellStyle name="Normal 15 3" xfId="236"/>
    <cellStyle name="Normal 15 3 2" xfId="620"/>
    <cellStyle name="Normal 15 3 3" xfId="988"/>
    <cellStyle name="Normal 15 4" xfId="425"/>
    <cellStyle name="Normal 15 5" xfId="799"/>
    <cellStyle name="Normal 16" xfId="47"/>
    <cellStyle name="Normal 16 2" xfId="176"/>
    <cellStyle name="Normal 16 2 2" xfId="374"/>
    <cellStyle name="Normal 16 2 2 2" xfId="758"/>
    <cellStyle name="Normal 16 2 2 3" xfId="1126"/>
    <cellStyle name="Normal 16 2 3" xfId="563"/>
    <cellStyle name="Normal 16 2 4" xfId="937"/>
    <cellStyle name="Normal 16 3" xfId="245"/>
    <cellStyle name="Normal 16 3 2" xfId="629"/>
    <cellStyle name="Normal 16 3 3" xfId="997"/>
    <cellStyle name="Normal 16 4" xfId="434"/>
    <cellStyle name="Normal 16 5" xfId="808"/>
    <cellStyle name="Normal 17" xfId="64"/>
    <cellStyle name="Normal 17 2" xfId="177"/>
    <cellStyle name="Normal 17 2 2" xfId="375"/>
    <cellStyle name="Normal 17 2 2 2" xfId="759"/>
    <cellStyle name="Normal 17 2 2 3" xfId="1127"/>
    <cellStyle name="Normal 17 2 3" xfId="564"/>
    <cellStyle name="Normal 17 2 4" xfId="938"/>
    <cellStyle name="Normal 17 3" xfId="262"/>
    <cellStyle name="Normal 17 3 2" xfId="646"/>
    <cellStyle name="Normal 17 3 3" xfId="1014"/>
    <cellStyle name="Normal 17 4" xfId="451"/>
    <cellStyle name="Normal 17 5" xfId="825"/>
    <cellStyle name="Normal 18" xfId="65"/>
    <cellStyle name="Normal 18 2" xfId="178"/>
    <cellStyle name="Normal 18 2 2" xfId="376"/>
    <cellStyle name="Normal 18 2 2 2" xfId="760"/>
    <cellStyle name="Normal 18 2 2 3" xfId="1128"/>
    <cellStyle name="Normal 18 2 3" xfId="565"/>
    <cellStyle name="Normal 18 2 4" xfId="939"/>
    <cellStyle name="Normal 18 3" xfId="263"/>
    <cellStyle name="Normal 18 3 2" xfId="647"/>
    <cellStyle name="Normal 18 3 3" xfId="1015"/>
    <cellStyle name="Normal 18 4" xfId="452"/>
    <cellStyle name="Normal 18 5" xfId="826"/>
    <cellStyle name="Normal 19" xfId="74"/>
    <cellStyle name="Normal 19 2" xfId="179"/>
    <cellStyle name="Normal 19 2 2" xfId="377"/>
    <cellStyle name="Normal 19 2 2 2" xfId="761"/>
    <cellStyle name="Normal 19 2 2 3" xfId="1129"/>
    <cellStyle name="Normal 19 2 3" xfId="566"/>
    <cellStyle name="Normal 19 2 4" xfId="940"/>
    <cellStyle name="Normal 19 3" xfId="272"/>
    <cellStyle name="Normal 19 3 2" xfId="656"/>
    <cellStyle name="Normal 19 3 3" xfId="1024"/>
    <cellStyle name="Normal 19 4" xfId="461"/>
    <cellStyle name="Normal 19 5" xfId="835"/>
    <cellStyle name="Normal 2" xfId="192"/>
    <cellStyle name="Normal 2 2" xfId="1"/>
    <cellStyle name="Normal 2 2 2" xfId="208"/>
    <cellStyle name="Normal 2 2 2 2" xfId="592"/>
    <cellStyle name="Normal 2 2 2 3" xfId="960"/>
    <cellStyle name="Normal 2 2 3" xfId="388"/>
    <cellStyle name="Normal 2 2 4" xfId="576"/>
    <cellStyle name="Normal 2 3" xfId="169"/>
    <cellStyle name="Normal 2 3 2" xfId="367"/>
    <cellStyle name="Normal 2 3 2 2" xfId="751"/>
    <cellStyle name="Normal 2 3 2 3" xfId="1119"/>
    <cellStyle name="Normal 2 3 3" xfId="556"/>
    <cellStyle name="Normal 2 3 4" xfId="930"/>
    <cellStyle name="Normal 2 4" xfId="170"/>
    <cellStyle name="Normal 2 4 2" xfId="368"/>
    <cellStyle name="Normal 2 4 2 2" xfId="752"/>
    <cellStyle name="Normal 2 4 2 3" xfId="1120"/>
    <cellStyle name="Normal 2 4 3" xfId="557"/>
    <cellStyle name="Normal 2 4 4" xfId="931"/>
    <cellStyle name="Normal 2 5" xfId="186"/>
    <cellStyle name="Normal 2 5 2" xfId="384"/>
    <cellStyle name="Normal 2 5 2 2" xfId="768"/>
    <cellStyle name="Normal 2 5 2 3" xfId="1136"/>
    <cellStyle name="Normal 2 5 3" xfId="573"/>
    <cellStyle name="Normal 2 5 4" xfId="947"/>
    <cellStyle name="Normal 2 6" xfId="185"/>
    <cellStyle name="Normal 2 6 2" xfId="383"/>
    <cellStyle name="Normal 2 6 2 2" xfId="767"/>
    <cellStyle name="Normal 2 6 2 3" xfId="1135"/>
    <cellStyle name="Normal 2 6 3" xfId="572"/>
    <cellStyle name="Normal 2 6 4" xfId="946"/>
    <cellStyle name="Normal 2 7" xfId="187"/>
    <cellStyle name="Normal 2 7 2" xfId="574"/>
    <cellStyle name="Normal 2 7 3" xfId="948"/>
    <cellStyle name="Normal 2 8" xfId="188"/>
    <cellStyle name="Normal 2 8 2" xfId="575"/>
    <cellStyle name="Normal 2 8 3" xfId="949"/>
    <cellStyle name="Normal 2 9" xfId="198"/>
    <cellStyle name="Normal 2 9 2" xfId="582"/>
    <cellStyle name="Normal 2 9 3" xfId="950"/>
    <cellStyle name="Normal 20" xfId="83"/>
    <cellStyle name="Normal 20 2" xfId="180"/>
    <cellStyle name="Normal 20 2 2" xfId="378"/>
    <cellStyle name="Normal 20 2 2 2" xfId="762"/>
    <cellStyle name="Normal 20 2 2 3" xfId="1130"/>
    <cellStyle name="Normal 20 2 3" xfId="567"/>
    <cellStyle name="Normal 20 2 4" xfId="941"/>
    <cellStyle name="Normal 20 3" xfId="281"/>
    <cellStyle name="Normal 20 3 2" xfId="665"/>
    <cellStyle name="Normal 20 3 3" xfId="1033"/>
    <cellStyle name="Normal 20 4" xfId="470"/>
    <cellStyle name="Normal 20 5" xfId="844"/>
    <cellStyle name="Normal 21" xfId="92"/>
    <cellStyle name="Normal 21 2" xfId="181"/>
    <cellStyle name="Normal 21 2 2" xfId="379"/>
    <cellStyle name="Normal 21 2 2 2" xfId="763"/>
    <cellStyle name="Normal 21 2 2 3" xfId="1131"/>
    <cellStyle name="Normal 21 2 3" xfId="568"/>
    <cellStyle name="Normal 21 2 4" xfId="942"/>
    <cellStyle name="Normal 21 3" xfId="290"/>
    <cellStyle name="Normal 21 3 2" xfId="674"/>
    <cellStyle name="Normal 21 3 3" xfId="1042"/>
    <cellStyle name="Normal 21 4" xfId="479"/>
    <cellStyle name="Normal 21 5" xfId="853"/>
    <cellStyle name="Normal 22" xfId="196"/>
    <cellStyle name="Normal 23" xfId="191"/>
    <cellStyle name="Normal 25" xfId="133"/>
    <cellStyle name="Normal 25 2" xfId="182"/>
    <cellStyle name="Normal 25 2 2" xfId="380"/>
    <cellStyle name="Normal 25 2 2 2" xfId="764"/>
    <cellStyle name="Normal 25 2 2 3" xfId="1132"/>
    <cellStyle name="Normal 25 2 3" xfId="569"/>
    <cellStyle name="Normal 25 2 4" xfId="943"/>
    <cellStyle name="Normal 25 3" xfId="331"/>
    <cellStyle name="Normal 25 3 2" xfId="715"/>
    <cellStyle name="Normal 25 3 3" xfId="1083"/>
    <cellStyle name="Normal 25 4" xfId="520"/>
    <cellStyle name="Normal 25 5" xfId="894"/>
    <cellStyle name="Normal 26" xfId="134"/>
    <cellStyle name="Normal 26 2" xfId="183"/>
    <cellStyle name="Normal 26 2 2" xfId="381"/>
    <cellStyle name="Normal 26 2 2 2" xfId="765"/>
    <cellStyle name="Normal 26 2 2 3" xfId="1133"/>
    <cellStyle name="Normal 26 2 3" xfId="570"/>
    <cellStyle name="Normal 26 2 4" xfId="944"/>
    <cellStyle name="Normal 26 3" xfId="332"/>
    <cellStyle name="Normal 26 3 2" xfId="716"/>
    <cellStyle name="Normal 26 3 3" xfId="1084"/>
    <cellStyle name="Normal 26 4" xfId="521"/>
    <cellStyle name="Normal 26 5" xfId="895"/>
    <cellStyle name="Normal 27" xfId="143"/>
    <cellStyle name="Normal 27 2" xfId="184"/>
    <cellStyle name="Normal 27 2 2" xfId="382"/>
    <cellStyle name="Normal 27 2 2 2" xfId="766"/>
    <cellStyle name="Normal 27 2 2 3" xfId="1134"/>
    <cellStyle name="Normal 27 2 3" xfId="571"/>
    <cellStyle name="Normal 27 2 4" xfId="945"/>
    <cellStyle name="Normal 27 3" xfId="341"/>
    <cellStyle name="Normal 27 3 2" xfId="725"/>
    <cellStyle name="Normal 27 3 3" xfId="1093"/>
    <cellStyle name="Normal 27 4" xfId="530"/>
    <cellStyle name="Normal 27 5" xfId="904"/>
    <cellStyle name="Normal 28" xfId="160"/>
    <cellStyle name="Normal 28 2" xfId="358"/>
    <cellStyle name="Normal 28 2 2" xfId="742"/>
    <cellStyle name="Normal 28 2 3" xfId="1110"/>
    <cellStyle name="Normal 28 3" xfId="547"/>
    <cellStyle name="Normal 28 4" xfId="921"/>
    <cellStyle name="Normal 3" xfId="2"/>
    <cellStyle name="Normal 3 10" xfId="84"/>
    <cellStyle name="Normal 3 10 2" xfId="282"/>
    <cellStyle name="Normal 3 10 2 2" xfId="666"/>
    <cellStyle name="Normal 3 10 2 3" xfId="1034"/>
    <cellStyle name="Normal 3 10 3" xfId="471"/>
    <cellStyle name="Normal 3 10 4" xfId="845"/>
    <cellStyle name="Normal 3 11" xfId="93"/>
    <cellStyle name="Normal 3 11 2" xfId="291"/>
    <cellStyle name="Normal 3 11 2 2" xfId="675"/>
    <cellStyle name="Normal 3 11 2 3" xfId="1043"/>
    <cellStyle name="Normal 3 11 3" xfId="480"/>
    <cellStyle name="Normal 3 11 4" xfId="854"/>
    <cellStyle name="Normal 3 12" xfId="101"/>
    <cellStyle name="Normal 3 12 2" xfId="299"/>
    <cellStyle name="Normal 3 12 2 2" xfId="683"/>
    <cellStyle name="Normal 3 12 2 3" xfId="1051"/>
    <cellStyle name="Normal 3 12 3" xfId="488"/>
    <cellStyle name="Normal 3 12 4" xfId="862"/>
    <cellStyle name="Normal 3 13" xfId="109"/>
    <cellStyle name="Normal 3 13 2" xfId="307"/>
    <cellStyle name="Normal 3 13 2 2" xfId="691"/>
    <cellStyle name="Normal 3 13 2 3" xfId="1059"/>
    <cellStyle name="Normal 3 13 3" xfId="496"/>
    <cellStyle name="Normal 3 13 4" xfId="870"/>
    <cellStyle name="Normal 3 14" xfId="117"/>
    <cellStyle name="Normal 3 14 2" xfId="315"/>
    <cellStyle name="Normal 3 14 2 2" xfId="699"/>
    <cellStyle name="Normal 3 14 2 3" xfId="1067"/>
    <cellStyle name="Normal 3 14 3" xfId="504"/>
    <cellStyle name="Normal 3 14 4" xfId="878"/>
    <cellStyle name="Normal 3 15" xfId="125"/>
    <cellStyle name="Normal 3 15 2" xfId="323"/>
    <cellStyle name="Normal 3 15 2 2" xfId="707"/>
    <cellStyle name="Normal 3 15 2 3" xfId="1075"/>
    <cellStyle name="Normal 3 15 3" xfId="512"/>
    <cellStyle name="Normal 3 15 4" xfId="886"/>
    <cellStyle name="Normal 3 16" xfId="135"/>
    <cellStyle name="Normal 3 16 2" xfId="333"/>
    <cellStyle name="Normal 3 16 2 2" xfId="717"/>
    <cellStyle name="Normal 3 16 2 3" xfId="1085"/>
    <cellStyle name="Normal 3 16 3" xfId="522"/>
    <cellStyle name="Normal 3 16 4" xfId="896"/>
    <cellStyle name="Normal 3 17" xfId="144"/>
    <cellStyle name="Normal 3 17 2" xfId="342"/>
    <cellStyle name="Normal 3 17 2 2" xfId="726"/>
    <cellStyle name="Normal 3 17 2 3" xfId="1094"/>
    <cellStyle name="Normal 3 17 3" xfId="531"/>
    <cellStyle name="Normal 3 17 4" xfId="905"/>
    <cellStyle name="Normal 3 18" xfId="152"/>
    <cellStyle name="Normal 3 18 2" xfId="350"/>
    <cellStyle name="Normal 3 18 2 2" xfId="734"/>
    <cellStyle name="Normal 3 18 2 3" xfId="1102"/>
    <cellStyle name="Normal 3 18 3" xfId="539"/>
    <cellStyle name="Normal 3 18 4" xfId="913"/>
    <cellStyle name="Normal 3 19" xfId="161"/>
    <cellStyle name="Normal 3 19 2" xfId="359"/>
    <cellStyle name="Normal 3 19 2 2" xfId="743"/>
    <cellStyle name="Normal 3 19 2 3" xfId="1111"/>
    <cellStyle name="Normal 3 19 3" xfId="548"/>
    <cellStyle name="Normal 3 19 4" xfId="922"/>
    <cellStyle name="Normal 3 2" xfId="11"/>
    <cellStyle name="Normal 3 2 2" xfId="209"/>
    <cellStyle name="Normal 3 2 2 2" xfId="593"/>
    <cellStyle name="Normal 3 2 2 3" xfId="961"/>
    <cellStyle name="Normal 3 2 3" xfId="398"/>
    <cellStyle name="Normal 3 2 4" xfId="772"/>
    <cellStyle name="Normal 3 20" xfId="199"/>
    <cellStyle name="Normal 3 20 2" xfId="583"/>
    <cellStyle name="Normal 3 20 3" xfId="951"/>
    <cellStyle name="Normal 3 21" xfId="389"/>
    <cellStyle name="Normal 3 22" xfId="577"/>
    <cellStyle name="Normal 3 3" xfId="21"/>
    <cellStyle name="Normal 3 3 2" xfId="219"/>
    <cellStyle name="Normal 3 3 2 2" xfId="603"/>
    <cellStyle name="Normal 3 3 2 3" xfId="971"/>
    <cellStyle name="Normal 3 3 3" xfId="408"/>
    <cellStyle name="Normal 3 3 4" xfId="782"/>
    <cellStyle name="Normal 3 4" xfId="30"/>
    <cellStyle name="Normal 3 4 2" xfId="228"/>
    <cellStyle name="Normal 3 4 2 2" xfId="612"/>
    <cellStyle name="Normal 3 4 2 3" xfId="980"/>
    <cellStyle name="Normal 3 4 3" xfId="417"/>
    <cellStyle name="Normal 3 4 4" xfId="791"/>
    <cellStyle name="Normal 3 5" xfId="39"/>
    <cellStyle name="Normal 3 5 2" xfId="237"/>
    <cellStyle name="Normal 3 5 2 2" xfId="621"/>
    <cellStyle name="Normal 3 5 2 3" xfId="989"/>
    <cellStyle name="Normal 3 5 3" xfId="426"/>
    <cellStyle name="Normal 3 5 4" xfId="800"/>
    <cellStyle name="Normal 3 6" xfId="48"/>
    <cellStyle name="Normal 3 6 2" xfId="246"/>
    <cellStyle name="Normal 3 6 2 2" xfId="630"/>
    <cellStyle name="Normal 3 6 2 3" xfId="998"/>
    <cellStyle name="Normal 3 6 3" xfId="435"/>
    <cellStyle name="Normal 3 6 4" xfId="809"/>
    <cellStyle name="Normal 3 7" xfId="56"/>
    <cellStyle name="Normal 3 7 2" xfId="254"/>
    <cellStyle name="Normal 3 7 2 2" xfId="638"/>
    <cellStyle name="Normal 3 7 2 3" xfId="1006"/>
    <cellStyle name="Normal 3 7 3" xfId="443"/>
    <cellStyle name="Normal 3 7 4" xfId="817"/>
    <cellStyle name="Normal 3 8" xfId="66"/>
    <cellStyle name="Normal 3 8 2" xfId="264"/>
    <cellStyle name="Normal 3 8 2 2" xfId="648"/>
    <cellStyle name="Normal 3 8 2 3" xfId="1016"/>
    <cellStyle name="Normal 3 8 3" xfId="453"/>
    <cellStyle name="Normal 3 8 4" xfId="827"/>
    <cellStyle name="Normal 3 9" xfId="75"/>
    <cellStyle name="Normal 3 9 2" xfId="273"/>
    <cellStyle name="Normal 3 9 2 2" xfId="657"/>
    <cellStyle name="Normal 3 9 2 3" xfId="1025"/>
    <cellStyle name="Normal 3 9 3" xfId="462"/>
    <cellStyle name="Normal 3 9 4" xfId="836"/>
    <cellStyle name="Normal 4" xfId="3"/>
    <cellStyle name="Normal 4 10" xfId="85"/>
    <cellStyle name="Normal 4 10 2" xfId="283"/>
    <cellStyle name="Normal 4 10 2 2" xfId="667"/>
    <cellStyle name="Normal 4 10 2 3" xfId="1035"/>
    <cellStyle name="Normal 4 10 3" xfId="472"/>
    <cellStyle name="Normal 4 10 4" xfId="846"/>
    <cellStyle name="Normal 4 11" xfId="94"/>
    <cellStyle name="Normal 4 11 2" xfId="292"/>
    <cellStyle name="Normal 4 11 2 2" xfId="676"/>
    <cellStyle name="Normal 4 11 2 3" xfId="1044"/>
    <cellStyle name="Normal 4 11 3" xfId="481"/>
    <cellStyle name="Normal 4 11 4" xfId="855"/>
    <cellStyle name="Normal 4 12" xfId="102"/>
    <cellStyle name="Normal 4 12 2" xfId="300"/>
    <cellStyle name="Normal 4 12 2 2" xfId="684"/>
    <cellStyle name="Normal 4 12 2 3" xfId="1052"/>
    <cellStyle name="Normal 4 12 3" xfId="489"/>
    <cellStyle name="Normal 4 12 4" xfId="863"/>
    <cellStyle name="Normal 4 13" xfId="110"/>
    <cellStyle name="Normal 4 13 2" xfId="308"/>
    <cellStyle name="Normal 4 13 2 2" xfId="692"/>
    <cellStyle name="Normal 4 13 2 3" xfId="1060"/>
    <cellStyle name="Normal 4 13 3" xfId="497"/>
    <cellStyle name="Normal 4 13 4" xfId="871"/>
    <cellStyle name="Normal 4 14" xfId="118"/>
    <cellStyle name="Normal 4 14 2" xfId="316"/>
    <cellStyle name="Normal 4 14 2 2" xfId="700"/>
    <cellStyle name="Normal 4 14 2 3" xfId="1068"/>
    <cellStyle name="Normal 4 14 3" xfId="505"/>
    <cellStyle name="Normal 4 14 4" xfId="879"/>
    <cellStyle name="Normal 4 15" xfId="126"/>
    <cellStyle name="Normal 4 15 2" xfId="324"/>
    <cellStyle name="Normal 4 15 2 2" xfId="708"/>
    <cellStyle name="Normal 4 15 2 3" xfId="1076"/>
    <cellStyle name="Normal 4 15 3" xfId="513"/>
    <cellStyle name="Normal 4 15 4" xfId="887"/>
    <cellStyle name="Normal 4 16" xfId="136"/>
    <cellStyle name="Normal 4 16 2" xfId="334"/>
    <cellStyle name="Normal 4 16 2 2" xfId="718"/>
    <cellStyle name="Normal 4 16 2 3" xfId="1086"/>
    <cellStyle name="Normal 4 16 3" xfId="523"/>
    <cellStyle name="Normal 4 16 4" xfId="897"/>
    <cellStyle name="Normal 4 17" xfId="145"/>
    <cellStyle name="Normal 4 17 2" xfId="343"/>
    <cellStyle name="Normal 4 17 2 2" xfId="727"/>
    <cellStyle name="Normal 4 17 2 3" xfId="1095"/>
    <cellStyle name="Normal 4 17 3" xfId="532"/>
    <cellStyle name="Normal 4 17 4" xfId="906"/>
    <cellStyle name="Normal 4 18" xfId="153"/>
    <cellStyle name="Normal 4 18 2" xfId="351"/>
    <cellStyle name="Normal 4 18 2 2" xfId="735"/>
    <cellStyle name="Normal 4 18 2 3" xfId="1103"/>
    <cellStyle name="Normal 4 18 3" xfId="540"/>
    <cellStyle name="Normal 4 18 4" xfId="914"/>
    <cellStyle name="Normal 4 19" xfId="162"/>
    <cellStyle name="Normal 4 19 2" xfId="360"/>
    <cellStyle name="Normal 4 19 2 2" xfId="744"/>
    <cellStyle name="Normal 4 19 2 3" xfId="1112"/>
    <cellStyle name="Normal 4 19 3" xfId="549"/>
    <cellStyle name="Normal 4 19 4" xfId="923"/>
    <cellStyle name="Normal 4 2" xfId="12"/>
    <cellStyle name="Normal 4 2 2" xfId="210"/>
    <cellStyle name="Normal 4 2 2 2" xfId="594"/>
    <cellStyle name="Normal 4 2 2 3" xfId="962"/>
    <cellStyle name="Normal 4 2 3" xfId="399"/>
    <cellStyle name="Normal 4 2 4" xfId="773"/>
    <cellStyle name="Normal 4 20" xfId="200"/>
    <cellStyle name="Normal 4 20 2" xfId="584"/>
    <cellStyle name="Normal 4 20 3" xfId="952"/>
    <cellStyle name="Normal 4 21" xfId="390"/>
    <cellStyle name="Normal 4 22" xfId="581"/>
    <cellStyle name="Normal 4 3" xfId="22"/>
    <cellStyle name="Normal 4 3 2" xfId="220"/>
    <cellStyle name="Normal 4 3 2 2" xfId="604"/>
    <cellStyle name="Normal 4 3 2 3" xfId="972"/>
    <cellStyle name="Normal 4 3 3" xfId="409"/>
    <cellStyle name="Normal 4 3 4" xfId="783"/>
    <cellStyle name="Normal 4 4" xfId="31"/>
    <cellStyle name="Normal 4 4 2" xfId="229"/>
    <cellStyle name="Normal 4 4 2 2" xfId="613"/>
    <cellStyle name="Normal 4 4 2 3" xfId="981"/>
    <cellStyle name="Normal 4 4 3" xfId="418"/>
    <cellStyle name="Normal 4 4 4" xfId="792"/>
    <cellStyle name="Normal 4 5" xfId="40"/>
    <cellStyle name="Normal 4 5 2" xfId="238"/>
    <cellStyle name="Normal 4 5 2 2" xfId="622"/>
    <cellStyle name="Normal 4 5 2 3" xfId="990"/>
    <cellStyle name="Normal 4 5 3" xfId="427"/>
    <cellStyle name="Normal 4 5 4" xfId="801"/>
    <cellStyle name="Normal 4 6" xfId="49"/>
    <cellStyle name="Normal 4 6 2" xfId="247"/>
    <cellStyle name="Normal 4 6 2 2" xfId="631"/>
    <cellStyle name="Normal 4 6 2 3" xfId="999"/>
    <cellStyle name="Normal 4 6 3" xfId="436"/>
    <cellStyle name="Normal 4 6 4" xfId="810"/>
    <cellStyle name="Normal 4 7" xfId="57"/>
    <cellStyle name="Normal 4 7 2" xfId="255"/>
    <cellStyle name="Normal 4 7 2 2" xfId="639"/>
    <cellStyle name="Normal 4 7 2 3" xfId="1007"/>
    <cellStyle name="Normal 4 7 3" xfId="444"/>
    <cellStyle name="Normal 4 7 4" xfId="818"/>
    <cellStyle name="Normal 4 8" xfId="67"/>
    <cellStyle name="Normal 4 8 2" xfId="265"/>
    <cellStyle name="Normal 4 8 2 2" xfId="649"/>
    <cellStyle name="Normal 4 8 2 3" xfId="1017"/>
    <cellStyle name="Normal 4 8 3" xfId="454"/>
    <cellStyle name="Normal 4 8 4" xfId="828"/>
    <cellStyle name="Normal 4 9" xfId="76"/>
    <cellStyle name="Normal 4 9 2" xfId="274"/>
    <cellStyle name="Normal 4 9 2 2" xfId="658"/>
    <cellStyle name="Normal 4 9 2 3" xfId="1026"/>
    <cellStyle name="Normal 4 9 3" xfId="463"/>
    <cellStyle name="Normal 4 9 4" xfId="837"/>
    <cellStyle name="Normal 5" xfId="4"/>
    <cellStyle name="Normal 5 10" xfId="86"/>
    <cellStyle name="Normal 5 10 2" xfId="284"/>
    <cellStyle name="Normal 5 10 2 2" xfId="668"/>
    <cellStyle name="Normal 5 10 2 3" xfId="1036"/>
    <cellStyle name="Normal 5 10 3" xfId="473"/>
    <cellStyle name="Normal 5 10 4" xfId="847"/>
    <cellStyle name="Normal 5 11" xfId="95"/>
    <cellStyle name="Normal 5 11 2" xfId="293"/>
    <cellStyle name="Normal 5 11 2 2" xfId="677"/>
    <cellStyle name="Normal 5 11 2 3" xfId="1045"/>
    <cellStyle name="Normal 5 11 3" xfId="482"/>
    <cellStyle name="Normal 5 11 4" xfId="856"/>
    <cellStyle name="Normal 5 12" xfId="103"/>
    <cellStyle name="Normal 5 12 2" xfId="301"/>
    <cellStyle name="Normal 5 12 2 2" xfId="685"/>
    <cellStyle name="Normal 5 12 2 3" xfId="1053"/>
    <cellStyle name="Normal 5 12 3" xfId="490"/>
    <cellStyle name="Normal 5 12 4" xfId="864"/>
    <cellStyle name="Normal 5 13" xfId="111"/>
    <cellStyle name="Normal 5 13 2" xfId="309"/>
    <cellStyle name="Normal 5 13 2 2" xfId="693"/>
    <cellStyle name="Normal 5 13 2 3" xfId="1061"/>
    <cellStyle name="Normal 5 13 3" xfId="498"/>
    <cellStyle name="Normal 5 13 4" xfId="872"/>
    <cellStyle name="Normal 5 14" xfId="119"/>
    <cellStyle name="Normal 5 14 2" xfId="317"/>
    <cellStyle name="Normal 5 14 2 2" xfId="701"/>
    <cellStyle name="Normal 5 14 2 3" xfId="1069"/>
    <cellStyle name="Normal 5 14 3" xfId="506"/>
    <cellStyle name="Normal 5 14 4" xfId="880"/>
    <cellStyle name="Normal 5 15" xfId="127"/>
    <cellStyle name="Normal 5 15 2" xfId="325"/>
    <cellStyle name="Normal 5 15 2 2" xfId="709"/>
    <cellStyle name="Normal 5 15 2 3" xfId="1077"/>
    <cellStyle name="Normal 5 15 3" xfId="514"/>
    <cellStyle name="Normal 5 15 4" xfId="888"/>
    <cellStyle name="Normal 5 16" xfId="137"/>
    <cellStyle name="Normal 5 16 2" xfId="335"/>
    <cellStyle name="Normal 5 16 2 2" xfId="719"/>
    <cellStyle name="Normal 5 16 2 3" xfId="1087"/>
    <cellStyle name="Normal 5 16 3" xfId="524"/>
    <cellStyle name="Normal 5 16 4" xfId="898"/>
    <cellStyle name="Normal 5 17" xfId="146"/>
    <cellStyle name="Normal 5 17 2" xfId="344"/>
    <cellStyle name="Normal 5 17 2 2" xfId="728"/>
    <cellStyle name="Normal 5 17 2 3" xfId="1096"/>
    <cellStyle name="Normal 5 17 3" xfId="533"/>
    <cellStyle name="Normal 5 17 4" xfId="907"/>
    <cellStyle name="Normal 5 18" xfId="154"/>
    <cellStyle name="Normal 5 18 2" xfId="352"/>
    <cellStyle name="Normal 5 18 2 2" xfId="736"/>
    <cellStyle name="Normal 5 18 2 3" xfId="1104"/>
    <cellStyle name="Normal 5 18 3" xfId="541"/>
    <cellStyle name="Normal 5 18 4" xfId="915"/>
    <cellStyle name="Normal 5 19" xfId="163"/>
    <cellStyle name="Normal 5 19 2" xfId="361"/>
    <cellStyle name="Normal 5 19 2 2" xfId="745"/>
    <cellStyle name="Normal 5 19 2 3" xfId="1113"/>
    <cellStyle name="Normal 5 19 3" xfId="550"/>
    <cellStyle name="Normal 5 19 4" xfId="924"/>
    <cellStyle name="Normal 5 2" xfId="13"/>
    <cellStyle name="Normal 5 2 2" xfId="211"/>
    <cellStyle name="Normal 5 2 2 2" xfId="595"/>
    <cellStyle name="Normal 5 2 2 3" xfId="963"/>
    <cellStyle name="Normal 5 2 3" xfId="400"/>
    <cellStyle name="Normal 5 2 4" xfId="774"/>
    <cellStyle name="Normal 5 20" xfId="201"/>
    <cellStyle name="Normal 5 20 2" xfId="585"/>
    <cellStyle name="Normal 5 20 3" xfId="953"/>
    <cellStyle name="Normal 5 21" xfId="391"/>
    <cellStyle name="Normal 5 22" xfId="578"/>
    <cellStyle name="Normal 5 3" xfId="23"/>
    <cellStyle name="Normal 5 3 2" xfId="221"/>
    <cellStyle name="Normal 5 3 2 2" xfId="605"/>
    <cellStyle name="Normal 5 3 2 3" xfId="973"/>
    <cellStyle name="Normal 5 3 3" xfId="410"/>
    <cellStyle name="Normal 5 3 4" xfId="784"/>
    <cellStyle name="Normal 5 4" xfId="32"/>
    <cellStyle name="Normal 5 4 2" xfId="230"/>
    <cellStyle name="Normal 5 4 2 2" xfId="614"/>
    <cellStyle name="Normal 5 4 2 3" xfId="982"/>
    <cellStyle name="Normal 5 4 3" xfId="419"/>
    <cellStyle name="Normal 5 4 4" xfId="793"/>
    <cellStyle name="Normal 5 5" xfId="41"/>
    <cellStyle name="Normal 5 5 2" xfId="239"/>
    <cellStyle name="Normal 5 5 2 2" xfId="623"/>
    <cellStyle name="Normal 5 5 2 3" xfId="991"/>
    <cellStyle name="Normal 5 5 3" xfId="428"/>
    <cellStyle name="Normal 5 5 4" xfId="802"/>
    <cellStyle name="Normal 5 6" xfId="50"/>
    <cellStyle name="Normal 5 6 2" xfId="248"/>
    <cellStyle name="Normal 5 6 2 2" xfId="632"/>
    <cellStyle name="Normal 5 6 2 3" xfId="1000"/>
    <cellStyle name="Normal 5 6 3" xfId="437"/>
    <cellStyle name="Normal 5 6 4" xfId="811"/>
    <cellStyle name="Normal 5 7" xfId="58"/>
    <cellStyle name="Normal 5 7 2" xfId="256"/>
    <cellStyle name="Normal 5 7 2 2" xfId="640"/>
    <cellStyle name="Normal 5 7 2 3" xfId="1008"/>
    <cellStyle name="Normal 5 7 3" xfId="445"/>
    <cellStyle name="Normal 5 7 4" xfId="819"/>
    <cellStyle name="Normal 5 8" xfId="68"/>
    <cellStyle name="Normal 5 8 2" xfId="266"/>
    <cellStyle name="Normal 5 8 2 2" xfId="650"/>
    <cellStyle name="Normal 5 8 2 3" xfId="1018"/>
    <cellStyle name="Normal 5 8 3" xfId="455"/>
    <cellStyle name="Normal 5 8 4" xfId="829"/>
    <cellStyle name="Normal 5 9" xfId="77"/>
    <cellStyle name="Normal 5 9 2" xfId="275"/>
    <cellStyle name="Normal 5 9 2 2" xfId="659"/>
    <cellStyle name="Normal 5 9 2 3" xfId="1027"/>
    <cellStyle name="Normal 5 9 3" xfId="464"/>
    <cellStyle name="Normal 5 9 4" xfId="838"/>
    <cellStyle name="Normal 6" xfId="5"/>
    <cellStyle name="Normal 6 10" xfId="87"/>
    <cellStyle name="Normal 6 10 2" xfId="285"/>
    <cellStyle name="Normal 6 10 2 2" xfId="669"/>
    <cellStyle name="Normal 6 10 2 3" xfId="1037"/>
    <cellStyle name="Normal 6 10 3" xfId="474"/>
    <cellStyle name="Normal 6 10 4" xfId="848"/>
    <cellStyle name="Normal 6 11" xfId="96"/>
    <cellStyle name="Normal 6 11 2" xfId="294"/>
    <cellStyle name="Normal 6 11 2 2" xfId="678"/>
    <cellStyle name="Normal 6 11 2 3" xfId="1046"/>
    <cellStyle name="Normal 6 11 3" xfId="483"/>
    <cellStyle name="Normal 6 11 4" xfId="857"/>
    <cellStyle name="Normal 6 12" xfId="104"/>
    <cellStyle name="Normal 6 12 2" xfId="302"/>
    <cellStyle name="Normal 6 12 2 2" xfId="686"/>
    <cellStyle name="Normal 6 12 2 3" xfId="1054"/>
    <cellStyle name="Normal 6 12 3" xfId="491"/>
    <cellStyle name="Normal 6 12 4" xfId="865"/>
    <cellStyle name="Normal 6 13" xfId="112"/>
    <cellStyle name="Normal 6 13 2" xfId="310"/>
    <cellStyle name="Normal 6 13 2 2" xfId="694"/>
    <cellStyle name="Normal 6 13 2 3" xfId="1062"/>
    <cellStyle name="Normal 6 13 3" xfId="499"/>
    <cellStyle name="Normal 6 13 4" xfId="873"/>
    <cellStyle name="Normal 6 14" xfId="120"/>
    <cellStyle name="Normal 6 14 2" xfId="318"/>
    <cellStyle name="Normal 6 14 2 2" xfId="702"/>
    <cellStyle name="Normal 6 14 2 3" xfId="1070"/>
    <cellStyle name="Normal 6 14 3" xfId="507"/>
    <cellStyle name="Normal 6 14 4" xfId="881"/>
    <cellStyle name="Normal 6 15" xfId="128"/>
    <cellStyle name="Normal 6 15 2" xfId="326"/>
    <cellStyle name="Normal 6 15 2 2" xfId="710"/>
    <cellStyle name="Normal 6 15 2 3" xfId="1078"/>
    <cellStyle name="Normal 6 15 3" xfId="515"/>
    <cellStyle name="Normal 6 15 4" xfId="889"/>
    <cellStyle name="Normal 6 16" xfId="138"/>
    <cellStyle name="Normal 6 16 2" xfId="336"/>
    <cellStyle name="Normal 6 16 2 2" xfId="720"/>
    <cellStyle name="Normal 6 16 2 3" xfId="1088"/>
    <cellStyle name="Normal 6 16 3" xfId="525"/>
    <cellStyle name="Normal 6 16 4" xfId="899"/>
    <cellStyle name="Normal 6 17" xfId="147"/>
    <cellStyle name="Normal 6 17 2" xfId="345"/>
    <cellStyle name="Normal 6 17 2 2" xfId="729"/>
    <cellStyle name="Normal 6 17 2 3" xfId="1097"/>
    <cellStyle name="Normal 6 17 3" xfId="534"/>
    <cellStyle name="Normal 6 17 4" xfId="908"/>
    <cellStyle name="Normal 6 18" xfId="155"/>
    <cellStyle name="Normal 6 18 2" xfId="353"/>
    <cellStyle name="Normal 6 18 2 2" xfId="737"/>
    <cellStyle name="Normal 6 18 2 3" xfId="1105"/>
    <cellStyle name="Normal 6 18 3" xfId="542"/>
    <cellStyle name="Normal 6 18 4" xfId="916"/>
    <cellStyle name="Normal 6 19" xfId="164"/>
    <cellStyle name="Normal 6 19 2" xfId="362"/>
    <cellStyle name="Normal 6 19 2 2" xfId="746"/>
    <cellStyle name="Normal 6 19 2 3" xfId="1114"/>
    <cellStyle name="Normal 6 19 3" xfId="551"/>
    <cellStyle name="Normal 6 19 4" xfId="925"/>
    <cellStyle name="Normal 6 2" xfId="14"/>
    <cellStyle name="Normal 6 2 2" xfId="212"/>
    <cellStyle name="Normal 6 2 2 2" xfId="596"/>
    <cellStyle name="Normal 6 2 2 3" xfId="964"/>
    <cellStyle name="Normal 6 2 3" xfId="401"/>
    <cellStyle name="Normal 6 2 4" xfId="775"/>
    <cellStyle name="Normal 6 20" xfId="202"/>
    <cellStyle name="Normal 6 20 2" xfId="586"/>
    <cellStyle name="Normal 6 20 3" xfId="954"/>
    <cellStyle name="Normal 6 21" xfId="392"/>
    <cellStyle name="Normal 6 22" xfId="387"/>
    <cellStyle name="Normal 6 3" xfId="24"/>
    <cellStyle name="Normal 6 3 2" xfId="222"/>
    <cellStyle name="Normal 6 3 2 2" xfId="606"/>
    <cellStyle name="Normal 6 3 2 3" xfId="974"/>
    <cellStyle name="Normal 6 3 3" xfId="411"/>
    <cellStyle name="Normal 6 3 4" xfId="785"/>
    <cellStyle name="Normal 6 4" xfId="33"/>
    <cellStyle name="Normal 6 4 2" xfId="231"/>
    <cellStyle name="Normal 6 4 2 2" xfId="615"/>
    <cellStyle name="Normal 6 4 2 3" xfId="983"/>
    <cellStyle name="Normal 6 4 3" xfId="420"/>
    <cellStyle name="Normal 6 4 4" xfId="794"/>
    <cellStyle name="Normal 6 5" xfId="42"/>
    <cellStyle name="Normal 6 5 2" xfId="240"/>
    <cellStyle name="Normal 6 5 2 2" xfId="624"/>
    <cellStyle name="Normal 6 5 2 3" xfId="992"/>
    <cellStyle name="Normal 6 5 3" xfId="429"/>
    <cellStyle name="Normal 6 5 4" xfId="803"/>
    <cellStyle name="Normal 6 6" xfId="51"/>
    <cellStyle name="Normal 6 6 2" xfId="249"/>
    <cellStyle name="Normal 6 6 2 2" xfId="633"/>
    <cellStyle name="Normal 6 6 2 3" xfId="1001"/>
    <cellStyle name="Normal 6 6 3" xfId="438"/>
    <cellStyle name="Normal 6 6 4" xfId="812"/>
    <cellStyle name="Normal 6 7" xfId="59"/>
    <cellStyle name="Normal 6 7 2" xfId="257"/>
    <cellStyle name="Normal 6 7 2 2" xfId="641"/>
    <cellStyle name="Normal 6 7 2 3" xfId="1009"/>
    <cellStyle name="Normal 6 7 3" xfId="446"/>
    <cellStyle name="Normal 6 7 4" xfId="820"/>
    <cellStyle name="Normal 6 8" xfId="69"/>
    <cellStyle name="Normal 6 8 2" xfId="267"/>
    <cellStyle name="Normal 6 8 2 2" xfId="651"/>
    <cellStyle name="Normal 6 8 2 3" xfId="1019"/>
    <cellStyle name="Normal 6 8 3" xfId="456"/>
    <cellStyle name="Normal 6 8 4" xfId="830"/>
    <cellStyle name="Normal 6 9" xfId="78"/>
    <cellStyle name="Normal 6 9 2" xfId="276"/>
    <cellStyle name="Normal 6 9 2 2" xfId="660"/>
    <cellStyle name="Normal 6 9 2 3" xfId="1028"/>
    <cellStyle name="Normal 6 9 3" xfId="465"/>
    <cellStyle name="Normal 6 9 4" xfId="839"/>
    <cellStyle name="Normal 7" xfId="6"/>
    <cellStyle name="Normal 7 10" xfId="88"/>
    <cellStyle name="Normal 7 10 2" xfId="286"/>
    <cellStyle name="Normal 7 10 2 2" xfId="670"/>
    <cellStyle name="Normal 7 10 2 3" xfId="1038"/>
    <cellStyle name="Normal 7 10 3" xfId="475"/>
    <cellStyle name="Normal 7 10 4" xfId="849"/>
    <cellStyle name="Normal 7 11" xfId="97"/>
    <cellStyle name="Normal 7 11 2" xfId="295"/>
    <cellStyle name="Normal 7 11 2 2" xfId="679"/>
    <cellStyle name="Normal 7 11 2 3" xfId="1047"/>
    <cellStyle name="Normal 7 11 3" xfId="484"/>
    <cellStyle name="Normal 7 11 4" xfId="858"/>
    <cellStyle name="Normal 7 12" xfId="105"/>
    <cellStyle name="Normal 7 12 2" xfId="303"/>
    <cellStyle name="Normal 7 12 2 2" xfId="687"/>
    <cellStyle name="Normal 7 12 2 3" xfId="1055"/>
    <cellStyle name="Normal 7 12 3" xfId="492"/>
    <cellStyle name="Normal 7 12 4" xfId="866"/>
    <cellStyle name="Normal 7 13" xfId="113"/>
    <cellStyle name="Normal 7 13 2" xfId="311"/>
    <cellStyle name="Normal 7 13 2 2" xfId="695"/>
    <cellStyle name="Normal 7 13 2 3" xfId="1063"/>
    <cellStyle name="Normal 7 13 3" xfId="500"/>
    <cellStyle name="Normal 7 13 4" xfId="874"/>
    <cellStyle name="Normal 7 14" xfId="121"/>
    <cellStyle name="Normal 7 14 2" xfId="319"/>
    <cellStyle name="Normal 7 14 2 2" xfId="703"/>
    <cellStyle name="Normal 7 14 2 3" xfId="1071"/>
    <cellStyle name="Normal 7 14 3" xfId="508"/>
    <cellStyle name="Normal 7 14 4" xfId="882"/>
    <cellStyle name="Normal 7 15" xfId="129"/>
    <cellStyle name="Normal 7 15 2" xfId="327"/>
    <cellStyle name="Normal 7 15 2 2" xfId="711"/>
    <cellStyle name="Normal 7 15 2 3" xfId="1079"/>
    <cellStyle name="Normal 7 15 3" xfId="516"/>
    <cellStyle name="Normal 7 15 4" xfId="890"/>
    <cellStyle name="Normal 7 16" xfId="139"/>
    <cellStyle name="Normal 7 16 2" xfId="337"/>
    <cellStyle name="Normal 7 16 2 2" xfId="721"/>
    <cellStyle name="Normal 7 16 2 3" xfId="1089"/>
    <cellStyle name="Normal 7 16 3" xfId="526"/>
    <cellStyle name="Normal 7 16 4" xfId="900"/>
    <cellStyle name="Normal 7 17" xfId="148"/>
    <cellStyle name="Normal 7 17 2" xfId="346"/>
    <cellStyle name="Normal 7 17 2 2" xfId="730"/>
    <cellStyle name="Normal 7 17 2 3" xfId="1098"/>
    <cellStyle name="Normal 7 17 3" xfId="535"/>
    <cellStyle name="Normal 7 17 4" xfId="909"/>
    <cellStyle name="Normal 7 18" xfId="156"/>
    <cellStyle name="Normal 7 18 2" xfId="354"/>
    <cellStyle name="Normal 7 18 2 2" xfId="738"/>
    <cellStyle name="Normal 7 18 2 3" xfId="1106"/>
    <cellStyle name="Normal 7 18 3" xfId="543"/>
    <cellStyle name="Normal 7 18 4" xfId="917"/>
    <cellStyle name="Normal 7 19" xfId="165"/>
    <cellStyle name="Normal 7 19 2" xfId="363"/>
    <cellStyle name="Normal 7 19 2 2" xfId="747"/>
    <cellStyle name="Normal 7 19 2 3" xfId="1115"/>
    <cellStyle name="Normal 7 19 3" xfId="552"/>
    <cellStyle name="Normal 7 19 4" xfId="926"/>
    <cellStyle name="Normal 7 2" xfId="15"/>
    <cellStyle name="Normal 7 2 2" xfId="213"/>
    <cellStyle name="Normal 7 2 2 2" xfId="597"/>
    <cellStyle name="Normal 7 2 2 3" xfId="965"/>
    <cellStyle name="Normal 7 2 3" xfId="402"/>
    <cellStyle name="Normal 7 2 4" xfId="776"/>
    <cellStyle name="Normal 7 20" xfId="203"/>
    <cellStyle name="Normal 7 20 2" xfId="587"/>
    <cellStyle name="Normal 7 20 3" xfId="955"/>
    <cellStyle name="Normal 7 21" xfId="393"/>
    <cellStyle name="Normal 7 22" xfId="770"/>
    <cellStyle name="Normal 7 3" xfId="25"/>
    <cellStyle name="Normal 7 3 2" xfId="223"/>
    <cellStyle name="Normal 7 3 2 2" xfId="607"/>
    <cellStyle name="Normal 7 3 2 3" xfId="975"/>
    <cellStyle name="Normal 7 3 3" xfId="412"/>
    <cellStyle name="Normal 7 3 4" xfId="786"/>
    <cellStyle name="Normal 7 4" xfId="34"/>
    <cellStyle name="Normal 7 4 2" xfId="232"/>
    <cellStyle name="Normal 7 4 2 2" xfId="616"/>
    <cellStyle name="Normal 7 4 2 3" xfId="984"/>
    <cellStyle name="Normal 7 4 3" xfId="421"/>
    <cellStyle name="Normal 7 4 4" xfId="795"/>
    <cellStyle name="Normal 7 5" xfId="43"/>
    <cellStyle name="Normal 7 5 2" xfId="241"/>
    <cellStyle name="Normal 7 5 2 2" xfId="625"/>
    <cellStyle name="Normal 7 5 2 3" xfId="993"/>
    <cellStyle name="Normal 7 5 3" xfId="430"/>
    <cellStyle name="Normal 7 5 4" xfId="804"/>
    <cellStyle name="Normal 7 6" xfId="52"/>
    <cellStyle name="Normal 7 6 2" xfId="250"/>
    <cellStyle name="Normal 7 6 2 2" xfId="634"/>
    <cellStyle name="Normal 7 6 2 3" xfId="1002"/>
    <cellStyle name="Normal 7 6 3" xfId="439"/>
    <cellStyle name="Normal 7 6 4" xfId="813"/>
    <cellStyle name="Normal 7 7" xfId="60"/>
    <cellStyle name="Normal 7 7 2" xfId="258"/>
    <cellStyle name="Normal 7 7 2 2" xfId="642"/>
    <cellStyle name="Normal 7 7 2 3" xfId="1010"/>
    <cellStyle name="Normal 7 7 3" xfId="447"/>
    <cellStyle name="Normal 7 7 4" xfId="821"/>
    <cellStyle name="Normal 7 8" xfId="70"/>
    <cellStyle name="Normal 7 8 2" xfId="268"/>
    <cellStyle name="Normal 7 8 2 2" xfId="652"/>
    <cellStyle name="Normal 7 8 2 3" xfId="1020"/>
    <cellStyle name="Normal 7 8 3" xfId="457"/>
    <cellStyle name="Normal 7 8 4" xfId="831"/>
    <cellStyle name="Normal 7 9" xfId="79"/>
    <cellStyle name="Normal 7 9 2" xfId="277"/>
    <cellStyle name="Normal 7 9 2 2" xfId="661"/>
    <cellStyle name="Normal 7 9 2 3" xfId="1029"/>
    <cellStyle name="Normal 7 9 3" xfId="466"/>
    <cellStyle name="Normal 7 9 4" xfId="840"/>
    <cellStyle name="Normal 8" xfId="7"/>
    <cellStyle name="Normal 8 10" xfId="89"/>
    <cellStyle name="Normal 8 10 2" xfId="287"/>
    <cellStyle name="Normal 8 10 2 2" xfId="671"/>
    <cellStyle name="Normal 8 10 2 3" xfId="1039"/>
    <cellStyle name="Normal 8 10 3" xfId="476"/>
    <cellStyle name="Normal 8 10 4" xfId="850"/>
    <cellStyle name="Normal 8 11" xfId="98"/>
    <cellStyle name="Normal 8 11 2" xfId="296"/>
    <cellStyle name="Normal 8 11 2 2" xfId="680"/>
    <cellStyle name="Normal 8 11 2 3" xfId="1048"/>
    <cellStyle name="Normal 8 11 3" xfId="485"/>
    <cellStyle name="Normal 8 11 4" xfId="859"/>
    <cellStyle name="Normal 8 12" xfId="106"/>
    <cellStyle name="Normal 8 12 2" xfId="304"/>
    <cellStyle name="Normal 8 12 2 2" xfId="688"/>
    <cellStyle name="Normal 8 12 2 3" xfId="1056"/>
    <cellStyle name="Normal 8 12 3" xfId="493"/>
    <cellStyle name="Normal 8 12 4" xfId="867"/>
    <cellStyle name="Normal 8 13" xfId="114"/>
    <cellStyle name="Normal 8 13 2" xfId="312"/>
    <cellStyle name="Normal 8 13 2 2" xfId="696"/>
    <cellStyle name="Normal 8 13 2 3" xfId="1064"/>
    <cellStyle name="Normal 8 13 3" xfId="501"/>
    <cellStyle name="Normal 8 13 4" xfId="875"/>
    <cellStyle name="Normal 8 14" xfId="122"/>
    <cellStyle name="Normal 8 14 2" xfId="320"/>
    <cellStyle name="Normal 8 14 2 2" xfId="704"/>
    <cellStyle name="Normal 8 14 2 3" xfId="1072"/>
    <cellStyle name="Normal 8 14 3" xfId="509"/>
    <cellStyle name="Normal 8 14 4" xfId="883"/>
    <cellStyle name="Normal 8 15" xfId="130"/>
    <cellStyle name="Normal 8 15 2" xfId="328"/>
    <cellStyle name="Normal 8 15 2 2" xfId="712"/>
    <cellStyle name="Normal 8 15 2 3" xfId="1080"/>
    <cellStyle name="Normal 8 15 3" xfId="517"/>
    <cellStyle name="Normal 8 15 4" xfId="891"/>
    <cellStyle name="Normal 8 16" xfId="140"/>
    <cellStyle name="Normal 8 16 2" xfId="338"/>
    <cellStyle name="Normal 8 16 2 2" xfId="722"/>
    <cellStyle name="Normal 8 16 2 3" xfId="1090"/>
    <cellStyle name="Normal 8 16 3" xfId="527"/>
    <cellStyle name="Normal 8 16 4" xfId="901"/>
    <cellStyle name="Normal 8 17" xfId="149"/>
    <cellStyle name="Normal 8 17 2" xfId="347"/>
    <cellStyle name="Normal 8 17 2 2" xfId="731"/>
    <cellStyle name="Normal 8 17 2 3" xfId="1099"/>
    <cellStyle name="Normal 8 17 3" xfId="536"/>
    <cellStyle name="Normal 8 17 4" xfId="910"/>
    <cellStyle name="Normal 8 18" xfId="157"/>
    <cellStyle name="Normal 8 18 2" xfId="355"/>
    <cellStyle name="Normal 8 18 2 2" xfId="739"/>
    <cellStyle name="Normal 8 18 2 3" xfId="1107"/>
    <cellStyle name="Normal 8 18 3" xfId="544"/>
    <cellStyle name="Normal 8 18 4" xfId="918"/>
    <cellStyle name="Normal 8 19" xfId="166"/>
    <cellStyle name="Normal 8 19 2" xfId="364"/>
    <cellStyle name="Normal 8 19 2 2" xfId="748"/>
    <cellStyle name="Normal 8 19 2 3" xfId="1116"/>
    <cellStyle name="Normal 8 19 3" xfId="553"/>
    <cellStyle name="Normal 8 19 4" xfId="927"/>
    <cellStyle name="Normal 8 2" xfId="16"/>
    <cellStyle name="Normal 8 2 2" xfId="214"/>
    <cellStyle name="Normal 8 2 2 2" xfId="598"/>
    <cellStyle name="Normal 8 2 2 3" xfId="966"/>
    <cellStyle name="Normal 8 2 3" xfId="403"/>
    <cellStyle name="Normal 8 2 4" xfId="777"/>
    <cellStyle name="Normal 8 20" xfId="204"/>
    <cellStyle name="Normal 8 20 2" xfId="588"/>
    <cellStyle name="Normal 8 20 3" xfId="956"/>
    <cellStyle name="Normal 8 21" xfId="394"/>
    <cellStyle name="Normal 8 22" xfId="769"/>
    <cellStyle name="Normal 8 3" xfId="26"/>
    <cellStyle name="Normal 8 3 2" xfId="224"/>
    <cellStyle name="Normal 8 3 2 2" xfId="608"/>
    <cellStyle name="Normal 8 3 2 3" xfId="976"/>
    <cellStyle name="Normal 8 3 3" xfId="413"/>
    <cellStyle name="Normal 8 3 4" xfId="787"/>
    <cellStyle name="Normal 8 4" xfId="35"/>
    <cellStyle name="Normal 8 4 2" xfId="233"/>
    <cellStyle name="Normal 8 4 2 2" xfId="617"/>
    <cellStyle name="Normal 8 4 2 3" xfId="985"/>
    <cellStyle name="Normal 8 4 3" xfId="422"/>
    <cellStyle name="Normal 8 4 4" xfId="796"/>
    <cellStyle name="Normal 8 5" xfId="44"/>
    <cellStyle name="Normal 8 5 2" xfId="242"/>
    <cellStyle name="Normal 8 5 2 2" xfId="626"/>
    <cellStyle name="Normal 8 5 2 3" xfId="994"/>
    <cellStyle name="Normal 8 5 3" xfId="431"/>
    <cellStyle name="Normal 8 5 4" xfId="805"/>
    <cellStyle name="Normal 8 6" xfId="53"/>
    <cellStyle name="Normal 8 6 2" xfId="251"/>
    <cellStyle name="Normal 8 6 2 2" xfId="635"/>
    <cellStyle name="Normal 8 6 2 3" xfId="1003"/>
    <cellStyle name="Normal 8 6 3" xfId="440"/>
    <cellStyle name="Normal 8 6 4" xfId="814"/>
    <cellStyle name="Normal 8 7" xfId="61"/>
    <cellStyle name="Normal 8 7 2" xfId="259"/>
    <cellStyle name="Normal 8 7 2 2" xfId="643"/>
    <cellStyle name="Normal 8 7 2 3" xfId="1011"/>
    <cellStyle name="Normal 8 7 3" xfId="448"/>
    <cellStyle name="Normal 8 7 4" xfId="822"/>
    <cellStyle name="Normal 8 8" xfId="71"/>
    <cellStyle name="Normal 8 8 2" xfId="269"/>
    <cellStyle name="Normal 8 8 2 2" xfId="653"/>
    <cellStyle name="Normal 8 8 2 3" xfId="1021"/>
    <cellStyle name="Normal 8 8 3" xfId="458"/>
    <cellStyle name="Normal 8 8 4" xfId="832"/>
    <cellStyle name="Normal 8 9" xfId="80"/>
    <cellStyle name="Normal 8 9 2" xfId="278"/>
    <cellStyle name="Normal 8 9 2 2" xfId="662"/>
    <cellStyle name="Normal 8 9 2 3" xfId="1030"/>
    <cellStyle name="Normal 8 9 3" xfId="467"/>
    <cellStyle name="Normal 8 9 4" xfId="841"/>
    <cellStyle name="Normal 9" xfId="8"/>
    <cellStyle name="Normal 9 10" xfId="90"/>
    <cellStyle name="Normal 9 10 2" xfId="288"/>
    <cellStyle name="Normal 9 10 2 2" xfId="672"/>
    <cellStyle name="Normal 9 10 2 3" xfId="1040"/>
    <cellStyle name="Normal 9 10 3" xfId="477"/>
    <cellStyle name="Normal 9 10 4" xfId="851"/>
    <cellStyle name="Normal 9 11" xfId="99"/>
    <cellStyle name="Normal 9 11 2" xfId="297"/>
    <cellStyle name="Normal 9 11 2 2" xfId="681"/>
    <cellStyle name="Normal 9 11 2 3" xfId="1049"/>
    <cellStyle name="Normal 9 11 3" xfId="486"/>
    <cellStyle name="Normal 9 11 4" xfId="860"/>
    <cellStyle name="Normal 9 12" xfId="107"/>
    <cellStyle name="Normal 9 12 2" xfId="305"/>
    <cellStyle name="Normal 9 12 2 2" xfId="689"/>
    <cellStyle name="Normal 9 12 2 3" xfId="1057"/>
    <cellStyle name="Normal 9 12 3" xfId="494"/>
    <cellStyle name="Normal 9 12 4" xfId="868"/>
    <cellStyle name="Normal 9 13" xfId="115"/>
    <cellStyle name="Normal 9 13 2" xfId="313"/>
    <cellStyle name="Normal 9 13 2 2" xfId="697"/>
    <cellStyle name="Normal 9 13 2 3" xfId="1065"/>
    <cellStyle name="Normal 9 13 3" xfId="502"/>
    <cellStyle name="Normal 9 13 4" xfId="876"/>
    <cellStyle name="Normal 9 14" xfId="123"/>
    <cellStyle name="Normal 9 14 2" xfId="321"/>
    <cellStyle name="Normal 9 14 2 2" xfId="705"/>
    <cellStyle name="Normal 9 14 2 3" xfId="1073"/>
    <cellStyle name="Normal 9 14 3" xfId="510"/>
    <cellStyle name="Normal 9 14 4" xfId="884"/>
    <cellStyle name="Normal 9 15" xfId="131"/>
    <cellStyle name="Normal 9 15 2" xfId="329"/>
    <cellStyle name="Normal 9 15 2 2" xfId="713"/>
    <cellStyle name="Normal 9 15 2 3" xfId="1081"/>
    <cellStyle name="Normal 9 15 3" xfId="518"/>
    <cellStyle name="Normal 9 15 4" xfId="892"/>
    <cellStyle name="Normal 9 16" xfId="141"/>
    <cellStyle name="Normal 9 16 2" xfId="339"/>
    <cellStyle name="Normal 9 16 2 2" xfId="723"/>
    <cellStyle name="Normal 9 16 2 3" xfId="1091"/>
    <cellStyle name="Normal 9 16 3" xfId="528"/>
    <cellStyle name="Normal 9 16 4" xfId="902"/>
    <cellStyle name="Normal 9 17" xfId="150"/>
    <cellStyle name="Normal 9 17 2" xfId="348"/>
    <cellStyle name="Normal 9 17 2 2" xfId="732"/>
    <cellStyle name="Normal 9 17 2 3" xfId="1100"/>
    <cellStyle name="Normal 9 17 3" xfId="537"/>
    <cellStyle name="Normal 9 17 4" xfId="911"/>
    <cellStyle name="Normal 9 18" xfId="158"/>
    <cellStyle name="Normal 9 18 2" xfId="356"/>
    <cellStyle name="Normal 9 18 2 2" xfId="740"/>
    <cellStyle name="Normal 9 18 2 3" xfId="1108"/>
    <cellStyle name="Normal 9 18 3" xfId="545"/>
    <cellStyle name="Normal 9 18 4" xfId="919"/>
    <cellStyle name="Normal 9 19" xfId="167"/>
    <cellStyle name="Normal 9 19 2" xfId="365"/>
    <cellStyle name="Normal 9 19 2 2" xfId="749"/>
    <cellStyle name="Normal 9 19 2 3" xfId="1117"/>
    <cellStyle name="Normal 9 19 3" xfId="554"/>
    <cellStyle name="Normal 9 19 4" xfId="928"/>
    <cellStyle name="Normal 9 2" xfId="17"/>
    <cellStyle name="Normal 9 2 2" xfId="215"/>
    <cellStyle name="Normal 9 2 2 2" xfId="599"/>
    <cellStyle name="Normal 9 2 2 3" xfId="967"/>
    <cellStyle name="Normal 9 2 3" xfId="404"/>
    <cellStyle name="Normal 9 2 4" xfId="778"/>
    <cellStyle name="Normal 9 20" xfId="205"/>
    <cellStyle name="Normal 9 20 2" xfId="589"/>
    <cellStyle name="Normal 9 20 3" xfId="957"/>
    <cellStyle name="Normal 9 21" xfId="395"/>
    <cellStyle name="Normal 9 22" xfId="580"/>
    <cellStyle name="Normal 9 3" xfId="27"/>
    <cellStyle name="Normal 9 3 2" xfId="225"/>
    <cellStyle name="Normal 9 3 2 2" xfId="609"/>
    <cellStyle name="Normal 9 3 2 3" xfId="977"/>
    <cellStyle name="Normal 9 3 3" xfId="414"/>
    <cellStyle name="Normal 9 3 4" xfId="788"/>
    <cellStyle name="Normal 9 4" xfId="36"/>
    <cellStyle name="Normal 9 4 2" xfId="234"/>
    <cellStyle name="Normal 9 4 2 2" xfId="618"/>
    <cellStyle name="Normal 9 4 2 3" xfId="986"/>
    <cellStyle name="Normal 9 4 3" xfId="423"/>
    <cellStyle name="Normal 9 4 4" xfId="797"/>
    <cellStyle name="Normal 9 5" xfId="45"/>
    <cellStyle name="Normal 9 5 2" xfId="243"/>
    <cellStyle name="Normal 9 5 2 2" xfId="627"/>
    <cellStyle name="Normal 9 5 2 3" xfId="995"/>
    <cellStyle name="Normal 9 5 3" xfId="432"/>
    <cellStyle name="Normal 9 5 4" xfId="806"/>
    <cellStyle name="Normal 9 6" xfId="54"/>
    <cellStyle name="Normal 9 6 2" xfId="252"/>
    <cellStyle name="Normal 9 6 2 2" xfId="636"/>
    <cellStyle name="Normal 9 6 2 3" xfId="1004"/>
    <cellStyle name="Normal 9 6 3" xfId="441"/>
    <cellStyle name="Normal 9 6 4" xfId="815"/>
    <cellStyle name="Normal 9 7" xfId="62"/>
    <cellStyle name="Normal 9 7 2" xfId="260"/>
    <cellStyle name="Normal 9 7 2 2" xfId="644"/>
    <cellStyle name="Normal 9 7 2 3" xfId="1012"/>
    <cellStyle name="Normal 9 7 3" xfId="449"/>
    <cellStyle name="Normal 9 7 4" xfId="823"/>
    <cellStyle name="Normal 9 8" xfId="72"/>
    <cellStyle name="Normal 9 8 2" xfId="270"/>
    <cellStyle name="Normal 9 8 2 2" xfId="654"/>
    <cellStyle name="Normal 9 8 2 3" xfId="1022"/>
    <cellStyle name="Normal 9 8 3" xfId="459"/>
    <cellStyle name="Normal 9 8 4" xfId="833"/>
    <cellStyle name="Normal 9 9" xfId="81"/>
    <cellStyle name="Normal 9 9 2" xfId="279"/>
    <cellStyle name="Normal 9 9 2 2" xfId="663"/>
    <cellStyle name="Normal 9 9 2 3" xfId="1031"/>
    <cellStyle name="Normal 9 9 3" xfId="468"/>
    <cellStyle name="Normal 9 9 4" xfId="842"/>
    <cellStyle name="Porcentagem 4" xfId="190"/>
    <cellStyle name="Separador de milhares 2" xfId="195"/>
    <cellStyle name="Separador de milhares 3" xfId="197"/>
    <cellStyle name="Separador de milhares 4" xfId="189"/>
  </cellStyles>
  <dxfs count="15">
    <dxf>
      <font>
        <b/>
        <i val="0"/>
        <color theme="0"/>
      </font>
      <fill>
        <patternFill>
          <bgColor theme="1" tint="0.14996795556505021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1" tint="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5"/>
  <sheetViews>
    <sheetView tabSelected="1" view="pageBreakPreview" topLeftCell="A13" zoomScale="115" zoomScaleSheetLayoutView="115" workbookViewId="0">
      <selection activeCell="O16" sqref="O16:T41"/>
    </sheetView>
  </sheetViews>
  <sheetFormatPr defaultRowHeight="12.75"/>
  <cols>
    <col min="1" max="1" width="7.7109375" style="1" customWidth="1"/>
    <col min="2" max="2" width="7.42578125" style="2" customWidth="1"/>
    <col min="3" max="3" width="6.28515625" style="1" customWidth="1"/>
    <col min="4" max="4" width="7.5703125" style="1" customWidth="1"/>
    <col min="5" max="5" width="6.85546875" style="1" customWidth="1"/>
    <col min="6" max="6" width="7.28515625" style="1" customWidth="1"/>
    <col min="7" max="7" width="10.5703125" style="1" customWidth="1"/>
    <col min="8" max="8" width="6.7109375" style="1" customWidth="1"/>
    <col min="9" max="9" width="6.85546875" style="1" customWidth="1"/>
    <col min="10" max="10" width="9.140625" style="1" hidden="1" customWidth="1"/>
    <col min="11" max="11" width="3.7109375" style="1" customWidth="1"/>
    <col min="12" max="12" width="0" style="1" hidden="1" customWidth="1"/>
    <col min="13" max="13" width="8.7109375" style="1" customWidth="1"/>
    <col min="14" max="14" width="7.85546875" style="1" customWidth="1"/>
    <col min="15" max="16" width="9.140625" style="1"/>
    <col min="17" max="17" width="8.42578125" style="1" bestFit="1" customWidth="1"/>
    <col min="18" max="18" width="9.28515625" style="1" customWidth="1"/>
    <col min="19" max="1025" width="9.140625" style="1"/>
  </cols>
  <sheetData>
    <row r="1" spans="1:21" ht="15.7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Q1" s="43"/>
      <c r="R1" s="90"/>
      <c r="S1" s="90"/>
      <c r="T1" s="4"/>
      <c r="U1" s="4"/>
    </row>
    <row r="2" spans="1:21" ht="32.25" customHeight="1">
      <c r="A2" s="92" t="s">
        <v>92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Q2" s="9"/>
      <c r="R2" s="9"/>
      <c r="S2" s="10"/>
      <c r="T2" s="4"/>
      <c r="U2" s="4"/>
    </row>
    <row r="3" spans="1:21" ht="8.1" customHeight="1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  <c r="Q3" s="9"/>
      <c r="R3" s="9"/>
      <c r="S3" s="10"/>
      <c r="T3" s="4"/>
      <c r="U3" s="4"/>
    </row>
    <row r="4" spans="1:21" ht="16.5">
      <c r="A4" s="46" t="s">
        <v>86</v>
      </c>
      <c r="B4" s="44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  <c r="Q4" s="9"/>
      <c r="R4" s="9"/>
      <c r="S4" s="10"/>
      <c r="T4" s="4"/>
      <c r="U4" s="4"/>
    </row>
    <row r="5" spans="1:21" ht="16.5">
      <c r="A5" s="49"/>
      <c r="B5" s="93" t="s">
        <v>1</v>
      </c>
      <c r="C5" s="93"/>
      <c r="D5" s="93"/>
      <c r="E5" s="93"/>
      <c r="F5" s="93"/>
      <c r="G5" s="50"/>
      <c r="H5" s="50"/>
      <c r="I5" s="50"/>
      <c r="J5" s="51"/>
      <c r="K5" s="50"/>
      <c r="L5" s="50"/>
      <c r="M5" s="50"/>
      <c r="N5" s="52"/>
      <c r="Q5" s="9"/>
      <c r="R5" s="9"/>
      <c r="S5" s="4"/>
      <c r="T5" s="4"/>
      <c r="U5" s="4"/>
    </row>
    <row r="6" spans="1:21" ht="16.5">
      <c r="A6" s="53"/>
      <c r="B6" s="44"/>
      <c r="C6" s="44"/>
      <c r="D6" s="44"/>
      <c r="E6" s="44"/>
      <c r="F6" s="44"/>
      <c r="G6" s="54"/>
      <c r="H6" s="54"/>
      <c r="I6" s="54"/>
      <c r="J6" s="55"/>
      <c r="K6" s="54"/>
      <c r="L6" s="54"/>
      <c r="M6" s="54"/>
      <c r="N6" s="56"/>
      <c r="Q6" s="7"/>
      <c r="R6" s="8"/>
      <c r="S6" s="4"/>
      <c r="T6" s="4"/>
      <c r="U6" s="4"/>
    </row>
    <row r="7" spans="1:21" ht="15" customHeight="1">
      <c r="A7" s="53"/>
      <c r="B7" s="44"/>
      <c r="C7" s="44"/>
      <c r="D7" s="44"/>
      <c r="E7" s="44"/>
      <c r="F7" s="44"/>
      <c r="G7" s="54"/>
      <c r="H7" s="54"/>
      <c r="I7" s="54"/>
      <c r="J7" s="54"/>
      <c r="K7" s="54"/>
      <c r="L7" s="54"/>
      <c r="M7" s="54"/>
      <c r="N7" s="56"/>
      <c r="Q7" s="7"/>
      <c r="R7" s="6"/>
      <c r="S7" s="4"/>
      <c r="T7" s="4"/>
      <c r="U7" s="4"/>
    </row>
    <row r="8" spans="1:21" ht="18.75" customHeight="1">
      <c r="A8" s="53"/>
      <c r="B8" s="44"/>
      <c r="C8" s="44"/>
      <c r="D8" s="44"/>
      <c r="E8" s="44"/>
      <c r="F8" s="44"/>
      <c r="G8" s="54"/>
      <c r="H8" s="54"/>
      <c r="I8" s="54"/>
      <c r="J8" s="54"/>
      <c r="K8" s="54"/>
      <c r="L8" s="54"/>
      <c r="M8" s="54"/>
      <c r="N8" s="56"/>
      <c r="Q8" s="7"/>
      <c r="R8" s="6"/>
      <c r="S8" s="4"/>
      <c r="T8" s="4"/>
      <c r="U8" s="4"/>
    </row>
    <row r="9" spans="1:21" ht="16.5">
      <c r="A9" s="53"/>
      <c r="B9" s="44"/>
      <c r="C9" s="44"/>
      <c r="D9" s="44"/>
      <c r="E9" s="44"/>
      <c r="F9" s="44"/>
      <c r="G9" s="54"/>
      <c r="H9" s="54"/>
      <c r="I9" s="54"/>
      <c r="J9" s="54"/>
      <c r="K9" s="54"/>
      <c r="L9" s="54"/>
      <c r="M9" s="54"/>
      <c r="N9" s="56"/>
      <c r="Q9" s="7"/>
      <c r="R9" s="6"/>
      <c r="S9" s="4"/>
      <c r="T9" s="4"/>
      <c r="U9" s="4"/>
    </row>
    <row r="10" spans="1:21" ht="16.5">
      <c r="A10" s="53"/>
      <c r="B10" s="44"/>
      <c r="C10" s="44"/>
      <c r="D10" s="44"/>
      <c r="E10" s="44"/>
      <c r="F10" s="44"/>
      <c r="G10" s="54"/>
      <c r="H10" s="54"/>
      <c r="I10" s="54"/>
      <c r="J10" s="54"/>
      <c r="K10" s="54"/>
      <c r="L10" s="54"/>
      <c r="M10" s="54"/>
      <c r="N10" s="56"/>
      <c r="Q10" s="9"/>
      <c r="R10" s="9"/>
      <c r="S10" s="4"/>
      <c r="T10" s="4"/>
      <c r="U10" s="4"/>
    </row>
    <row r="11" spans="1:21" ht="16.5">
      <c r="A11" s="53"/>
      <c r="B11" s="44"/>
      <c r="C11" s="44"/>
      <c r="D11" s="44"/>
      <c r="E11" s="44"/>
      <c r="F11" s="44"/>
      <c r="G11" s="54"/>
      <c r="H11" s="54"/>
      <c r="I11" s="54"/>
      <c r="J11" s="54"/>
      <c r="K11" s="54"/>
      <c r="L11" s="54"/>
      <c r="M11" s="54"/>
      <c r="N11" s="56"/>
      <c r="P11" s="12"/>
      <c r="Q11" s="8"/>
      <c r="R11" s="72"/>
      <c r="S11" s="73"/>
      <c r="T11" s="73"/>
      <c r="U11" s="73"/>
    </row>
    <row r="12" spans="1:21">
      <c r="A12" s="57"/>
      <c r="B12" s="58"/>
      <c r="C12" s="58"/>
      <c r="D12" s="58"/>
      <c r="E12" s="58"/>
      <c r="F12" s="58"/>
      <c r="G12" s="59"/>
      <c r="H12" s="59"/>
      <c r="I12" s="54"/>
      <c r="J12" s="54"/>
      <c r="K12" s="54"/>
      <c r="L12" s="54"/>
      <c r="M12" s="54"/>
      <c r="N12" s="56"/>
      <c r="P12" s="12"/>
      <c r="Q12" s="74"/>
      <c r="R12" s="75"/>
      <c r="S12" s="75"/>
      <c r="T12" s="75"/>
      <c r="U12" s="73"/>
    </row>
    <row r="13" spans="1:21">
      <c r="A13" s="57"/>
      <c r="B13" s="58"/>
      <c r="C13" s="58"/>
      <c r="D13" s="58"/>
      <c r="E13" s="60"/>
      <c r="F13" s="60"/>
      <c r="G13" s="59"/>
      <c r="H13" s="59"/>
      <c r="I13" s="54"/>
      <c r="J13" s="54"/>
      <c r="K13" s="54"/>
      <c r="L13" s="54"/>
      <c r="M13" s="54"/>
      <c r="N13" s="56"/>
      <c r="P13" s="12"/>
      <c r="Q13" s="11"/>
      <c r="R13" s="13"/>
      <c r="S13" s="22"/>
      <c r="T13" s="22"/>
      <c r="U13" s="35"/>
    </row>
    <row r="14" spans="1:21">
      <c r="A14" s="61" t="s">
        <v>2</v>
      </c>
      <c r="B14" s="44"/>
      <c r="C14" s="54"/>
      <c r="D14" s="54"/>
      <c r="E14" s="54"/>
      <c r="F14" s="54"/>
      <c r="G14" s="54"/>
      <c r="H14" s="54"/>
      <c r="I14" s="54"/>
      <c r="J14" s="55"/>
      <c r="K14" s="54"/>
      <c r="L14" s="54"/>
      <c r="M14" s="54"/>
      <c r="N14" s="56"/>
      <c r="P14" s="14"/>
      <c r="Q14" s="11"/>
      <c r="R14" s="13"/>
      <c r="S14" s="22"/>
      <c r="T14" s="22"/>
      <c r="U14" s="35"/>
    </row>
    <row r="15" spans="1:21" ht="19.5" customHeight="1">
      <c r="A15" s="81" t="s">
        <v>3</v>
      </c>
      <c r="B15" s="81" t="s">
        <v>4</v>
      </c>
      <c r="C15" s="87" t="s">
        <v>5</v>
      </c>
      <c r="D15" s="87" t="s">
        <v>6</v>
      </c>
      <c r="E15" s="87" t="s">
        <v>7</v>
      </c>
      <c r="F15" s="87" t="s">
        <v>8</v>
      </c>
      <c r="G15" s="87" t="s">
        <v>9</v>
      </c>
      <c r="H15" s="87" t="s">
        <v>79</v>
      </c>
      <c r="I15" s="87" t="s">
        <v>10</v>
      </c>
      <c r="J15" s="82" t="s">
        <v>11</v>
      </c>
      <c r="K15" s="87" t="s">
        <v>12</v>
      </c>
      <c r="L15" s="81"/>
      <c r="M15" s="87" t="s">
        <v>13</v>
      </c>
      <c r="N15" s="88" t="s">
        <v>14</v>
      </c>
      <c r="P15" s="14"/>
      <c r="Q15" s="11"/>
      <c r="R15" s="13"/>
      <c r="S15" s="22"/>
      <c r="T15" s="22"/>
      <c r="U15" s="35"/>
    </row>
    <row r="16" spans="1:21" ht="13.5" customHeight="1">
      <c r="A16" s="83"/>
      <c r="B16" s="84"/>
      <c r="C16" s="87"/>
      <c r="D16" s="87"/>
      <c r="E16" s="87"/>
      <c r="F16" s="87"/>
      <c r="G16" s="87"/>
      <c r="H16" s="87"/>
      <c r="I16" s="87"/>
      <c r="J16" s="85"/>
      <c r="K16" s="87"/>
      <c r="L16" s="84"/>
      <c r="M16" s="87"/>
      <c r="N16" s="88"/>
      <c r="P16" s="14"/>
      <c r="Q16" s="11"/>
      <c r="R16" s="13"/>
      <c r="S16" s="22"/>
      <c r="T16" s="25"/>
      <c r="U16" s="35"/>
    </row>
    <row r="17" spans="1:1025">
      <c r="A17" s="89" t="s">
        <v>102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3"/>
      <c r="P17" s="14"/>
      <c r="Q17" s="11"/>
      <c r="R17" s="13"/>
      <c r="S17" s="22"/>
      <c r="T17" s="25"/>
      <c r="U17" s="35"/>
    </row>
    <row r="18" spans="1:1025" ht="13.5" thickBot="1">
      <c r="A18" s="94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6"/>
      <c r="O18" s="63"/>
      <c r="P18" s="14"/>
      <c r="Q18" s="11"/>
      <c r="R18" s="13"/>
      <c r="S18" s="22"/>
      <c r="T18" s="25"/>
      <c r="U18" s="35"/>
    </row>
    <row r="19" spans="1:1025" s="4" customFormat="1">
      <c r="A19" s="106" t="s">
        <v>82</v>
      </c>
      <c r="B19" s="107">
        <f>0.005</f>
        <v>5.0000000000000001E-3</v>
      </c>
      <c r="C19" s="108">
        <v>6000</v>
      </c>
      <c r="D19" s="109">
        <f>C19</f>
        <v>6000</v>
      </c>
      <c r="E19" s="108">
        <f>(D19/(220*SQRT(3)*0.92))</f>
        <v>17.115126557004718</v>
      </c>
      <c r="F19" s="108">
        <f>E19*1.2</f>
        <v>20.538151868405659</v>
      </c>
      <c r="G19" s="110">
        <f>B19*F19</f>
        <v>0.1026907593420283</v>
      </c>
      <c r="H19" s="109">
        <v>10</v>
      </c>
      <c r="I19" s="109">
        <f>IF(H19=95,'Quant. Condutores e eletrodutos'!B$3,IF(H19=70,'Quant. Condutores e eletrodutos'!B$4,IF(H19=50,'Quant. Condutores e eletrodutos'!B$5,IF(H19=35,'Quant. Condutores e eletrodutos'!B$6,IF(H19=25,'Quant. Condutores e eletrodutos'!B$7,IF(H19=16,'Quant. Condutores e eletrodutos'!B$8,IF(H19=10,'Quant. Condutores e eletrodutos'!B$9,IF(H19=6,'Quant. Condutores e eletrodutos'!B$10,IF(H19=4,'Quant. Condutores e eletrodutos'!B$11,"erro")))))))))</f>
        <v>3.17</v>
      </c>
      <c r="J19" s="111">
        <f>B19*3000</f>
        <v>15</v>
      </c>
      <c r="K19" s="108">
        <v>220</v>
      </c>
      <c r="L19" s="108">
        <f>B19*3000</f>
        <v>15</v>
      </c>
      <c r="M19" s="112">
        <f>(G19*I19*100)/K19</f>
        <v>0.1479680486882862</v>
      </c>
      <c r="N19" s="113">
        <f>M19</f>
        <v>0.1479680486882862</v>
      </c>
      <c r="O19" s="63"/>
      <c r="P19" s="14"/>
      <c r="Q19" s="11"/>
      <c r="R19" s="13"/>
      <c r="S19" s="22"/>
      <c r="T19" s="25"/>
      <c r="U19" s="3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</row>
    <row r="20" spans="1:1025" ht="13.5" thickBot="1">
      <c r="A20" s="114" t="s">
        <v>81</v>
      </c>
      <c r="B20" s="115">
        <v>1.6500000000000001E-2</v>
      </c>
      <c r="C20" s="116">
        <v>6000</v>
      </c>
      <c r="D20" s="117">
        <f t="shared" ref="D20" si="0">C20</f>
        <v>6000</v>
      </c>
      <c r="E20" s="116">
        <f>(D20/(220*SQRT(3)*0.92))</f>
        <v>17.115126557004718</v>
      </c>
      <c r="F20" s="116">
        <f>E20*1.2</f>
        <v>20.538151868405659</v>
      </c>
      <c r="G20" s="118">
        <f>B20*F20</f>
        <v>0.33887950582869342</v>
      </c>
      <c r="H20" s="117">
        <v>10</v>
      </c>
      <c r="I20" s="117">
        <f>IF(H20=95,'Quant. Condutores e eletrodutos'!B$3,IF(H20=70,'Quant. Condutores e eletrodutos'!B$4,IF(H20=50,'Quant. Condutores e eletrodutos'!B$5,IF(H20=35,'Quant. Condutores e eletrodutos'!B$6,IF(H20=25,'Quant. Condutores e eletrodutos'!B$7,IF(H20=16,'Quant. Condutores e eletrodutos'!B$8,IF(H20=10,'Quant. Condutores e eletrodutos'!B$9,IF(H20=6,'Quant. Condutores e eletrodutos'!B$10,IF(H20=4,'Quant. Condutores e eletrodutos'!B$11,"erro")))))))))</f>
        <v>3.17</v>
      </c>
      <c r="J20" s="119">
        <f>B20*3000</f>
        <v>49.5</v>
      </c>
      <c r="K20" s="116">
        <v>220</v>
      </c>
      <c r="L20" s="116">
        <f>B20*3000</f>
        <v>49.5</v>
      </c>
      <c r="M20" s="120">
        <f>(G20*I20*100)/K20</f>
        <v>0.48829456067134464</v>
      </c>
      <c r="N20" s="121">
        <f t="shared" ref="N20" si="1">M20+N19</f>
        <v>0.63626260935963086</v>
      </c>
      <c r="O20" s="63"/>
      <c r="P20" s="14"/>
      <c r="Q20" s="80"/>
      <c r="R20" s="13"/>
      <c r="S20" s="22"/>
      <c r="T20" s="25"/>
      <c r="U20" s="35"/>
    </row>
    <row r="21" spans="1:1025" ht="13.5" thickBot="1">
      <c r="A21" s="62"/>
      <c r="B21" s="63"/>
      <c r="C21" s="55"/>
      <c r="D21" s="45"/>
      <c r="E21" s="55"/>
      <c r="F21" s="55"/>
      <c r="G21" s="55"/>
      <c r="H21" s="45"/>
      <c r="I21" s="45"/>
      <c r="J21" s="64"/>
      <c r="K21" s="55"/>
      <c r="L21" s="55"/>
      <c r="M21" s="65"/>
      <c r="N21" s="66"/>
      <c r="O21" s="63"/>
      <c r="P21" s="14"/>
      <c r="Q21" s="11"/>
      <c r="R21" s="13"/>
      <c r="S21" s="22"/>
      <c r="T21" s="25"/>
      <c r="U21" s="35"/>
    </row>
    <row r="22" spans="1:1025">
      <c r="A22" s="106" t="s">
        <v>15</v>
      </c>
      <c r="B22" s="107">
        <v>2.6499999999999999E-2</v>
      </c>
      <c r="C22" s="108">
        <v>2400</v>
      </c>
      <c r="D22" s="109">
        <f>C22</f>
        <v>2400</v>
      </c>
      <c r="E22" s="108">
        <f t="shared" ref="E22:E34" si="2">(D22/(220*SQRT(3)*0.92))</f>
        <v>6.8460506228018874</v>
      </c>
      <c r="F22" s="108">
        <f>E22*1.2</f>
        <v>8.2152607473622652</v>
      </c>
      <c r="G22" s="108">
        <f>B22*F22</f>
        <v>0.21770440980510003</v>
      </c>
      <c r="H22" s="109">
        <v>4</v>
      </c>
      <c r="I22" s="109">
        <f>IF(H22=95,'Quant. Condutores e eletrodutos'!B$3,IF(H22=70,'Quant. Condutores e eletrodutos'!B$4,IF(H22=50,'Quant. Condutores e eletrodutos'!B$5,IF(H22=35,'Quant. Condutores e eletrodutos'!B$6,IF(H22=25,'Quant. Condutores e eletrodutos'!B$7,IF(H22=16,'Quant. Condutores e eletrodutos'!B$8,IF(H22=10,'Quant. Condutores e eletrodutos'!B$9,IF(H22=6,'Quant. Condutores e eletrodutos'!B$10,IF(H22=4,'Quant. Condutores e eletrodutos'!B$11,"erro")))))))))</f>
        <v>7.79</v>
      </c>
      <c r="J22" s="111">
        <f>B22*3000</f>
        <v>79.5</v>
      </c>
      <c r="K22" s="108">
        <v>220</v>
      </c>
      <c r="L22" s="108">
        <f>B22*3000</f>
        <v>79.5</v>
      </c>
      <c r="M22" s="112">
        <f>(G22*I22*100)/K22</f>
        <v>0.770871523809877</v>
      </c>
      <c r="N22" s="113">
        <f>M22+N20</f>
        <v>1.407134133169508</v>
      </c>
      <c r="O22" s="63"/>
      <c r="P22" s="14"/>
      <c r="Q22" s="11"/>
      <c r="R22" s="13"/>
      <c r="S22" s="42"/>
      <c r="T22" s="22"/>
      <c r="U22" s="35"/>
    </row>
    <row r="23" spans="1:1025">
      <c r="A23" s="122" t="s">
        <v>83</v>
      </c>
      <c r="B23" s="63">
        <v>3.5000000000000003E-2</v>
      </c>
      <c r="C23" s="55">
        <v>2100</v>
      </c>
      <c r="D23" s="45">
        <f>C23</f>
        <v>2100</v>
      </c>
      <c r="E23" s="55">
        <f t="shared" si="2"/>
        <v>5.9902942949516511</v>
      </c>
      <c r="F23" s="55">
        <f>E23*1.2</f>
        <v>7.1883531539419812</v>
      </c>
      <c r="G23" s="55">
        <f>B23*F23</f>
        <v>0.25159236038796934</v>
      </c>
      <c r="H23" s="45">
        <v>4</v>
      </c>
      <c r="I23" s="45">
        <f>IF(H23=95,'Quant. Condutores e eletrodutos'!B$3,IF(H23=70,'Quant. Condutores e eletrodutos'!B$4,IF(H23=50,'Quant. Condutores e eletrodutos'!B$5,IF(H23=35,'Quant. Condutores e eletrodutos'!B$6,IF(H23=25,'Quant. Condutores e eletrodutos'!B$7,IF(H23=16,'Quant. Condutores e eletrodutos'!B$8,IF(H23=10,'Quant. Condutores e eletrodutos'!B$9,IF(H23=6,'Quant. Condutores e eletrodutos'!B$10,IF(H23=4,'Quant. Condutores e eletrodutos'!B$11,"erro")))))))))</f>
        <v>7.79</v>
      </c>
      <c r="J23" s="64">
        <f>B23*3000</f>
        <v>105.00000000000001</v>
      </c>
      <c r="K23" s="55">
        <v>220</v>
      </c>
      <c r="L23" s="55">
        <f>B23*3000</f>
        <v>105.00000000000001</v>
      </c>
      <c r="M23" s="65">
        <f>(G23*I23*100)/K23</f>
        <v>0.89086567610103684</v>
      </c>
      <c r="N23" s="123">
        <f>M23+N22</f>
        <v>2.2979998092705447</v>
      </c>
      <c r="O23" s="63"/>
      <c r="P23" s="14"/>
      <c r="Q23" s="11"/>
      <c r="R23" s="13"/>
      <c r="S23" s="42"/>
      <c r="T23" s="22"/>
      <c r="U23" s="35"/>
    </row>
    <row r="24" spans="1:1025">
      <c r="A24" s="122" t="s">
        <v>84</v>
      </c>
      <c r="B24" s="63">
        <v>0.03</v>
      </c>
      <c r="C24" s="55">
        <v>1800</v>
      </c>
      <c r="D24" s="45">
        <f>C24</f>
        <v>1800</v>
      </c>
      <c r="E24" s="55">
        <f t="shared" si="2"/>
        <v>5.1345379671014157</v>
      </c>
      <c r="F24" s="55">
        <f>E24*1.2</f>
        <v>6.1614455605216989</v>
      </c>
      <c r="G24" s="55">
        <f>B24*F24</f>
        <v>0.18484336681565097</v>
      </c>
      <c r="H24" s="45">
        <v>4</v>
      </c>
      <c r="I24" s="45">
        <f>IF(H24=95,'Quant. Condutores e eletrodutos'!B$3,IF(H24=70,'Quant. Condutores e eletrodutos'!B$4,IF(H24=50,'Quant. Condutores e eletrodutos'!B$5,IF(H24=35,'Quant. Condutores e eletrodutos'!B$6,IF(H24=25,'Quant. Condutores e eletrodutos'!B$7,IF(H24=16,'Quant. Condutores e eletrodutos'!B$8,IF(H24=10,'Quant. Condutores e eletrodutos'!B$9,IF(H24=6,'Quant. Condutores e eletrodutos'!B$10,IF(H24=4,'Quant. Condutores e eletrodutos'!B$11,"erro")))))))))</f>
        <v>7.79</v>
      </c>
      <c r="J24" s="64">
        <f>B24*3000</f>
        <v>90</v>
      </c>
      <c r="K24" s="55">
        <v>220</v>
      </c>
      <c r="L24" s="55">
        <f>B24*3000</f>
        <v>90</v>
      </c>
      <c r="M24" s="65">
        <f>(G24*I24*100)/K24</f>
        <v>0.65451355795178234</v>
      </c>
      <c r="N24" s="123">
        <f>M24+N23</f>
        <v>2.9525133672223269</v>
      </c>
      <c r="O24" s="63"/>
      <c r="P24" s="14"/>
      <c r="Q24" s="32"/>
      <c r="R24" s="33"/>
      <c r="S24" s="33"/>
      <c r="T24" s="33"/>
      <c r="U24" s="73"/>
    </row>
    <row r="25" spans="1:1025" s="4" customFormat="1">
      <c r="A25" s="122" t="s">
        <v>85</v>
      </c>
      <c r="B25" s="63">
        <v>0.03</v>
      </c>
      <c r="C25" s="55">
        <v>1500</v>
      </c>
      <c r="D25" s="45">
        <f>C25</f>
        <v>1500</v>
      </c>
      <c r="E25" s="55">
        <f t="shared" si="2"/>
        <v>4.2787816392511795</v>
      </c>
      <c r="F25" s="55">
        <f>E25*1.2</f>
        <v>5.1345379671014149</v>
      </c>
      <c r="G25" s="55">
        <f>B25*F25</f>
        <v>0.15403613901304244</v>
      </c>
      <c r="H25" s="45">
        <v>4</v>
      </c>
      <c r="I25" s="45">
        <f>IF(H25=95,'Quant. Condutores e eletrodutos'!B$3,IF(H25=70,'Quant. Condutores e eletrodutos'!B$4,IF(H25=50,'Quant. Condutores e eletrodutos'!B$5,IF(H25=35,'Quant. Condutores e eletrodutos'!B$6,IF(H25=25,'Quant. Condutores e eletrodutos'!B$7,IF(H25=16,'Quant. Condutores e eletrodutos'!B$8,IF(H25=10,'Quant. Condutores e eletrodutos'!B$9,IF(H25=6,'Quant. Condutores e eletrodutos'!B$10,IF(H25=4,'Quant. Condutores e eletrodutos'!B$11,"erro")))))))))</f>
        <v>7.79</v>
      </c>
      <c r="J25" s="64">
        <f>B25*3000</f>
        <v>90</v>
      </c>
      <c r="K25" s="55">
        <v>220</v>
      </c>
      <c r="L25" s="55">
        <f>B25*3000</f>
        <v>90</v>
      </c>
      <c r="M25" s="65">
        <f>(G25*I25*100)/K25</f>
        <v>0.54542796495981849</v>
      </c>
      <c r="N25" s="123">
        <f>M25+N24</f>
        <v>3.4979413321821453</v>
      </c>
      <c r="O25" s="63"/>
      <c r="P25" s="14"/>
      <c r="Q25" s="32"/>
      <c r="R25" s="33"/>
      <c r="S25" s="33"/>
      <c r="T25" s="33"/>
      <c r="U25" s="73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  <c r="AMK25" s="5"/>
    </row>
    <row r="26" spans="1:1025">
      <c r="A26" s="122" t="s">
        <v>91</v>
      </c>
      <c r="B26" s="63">
        <v>3.5000000000000003E-2</v>
      </c>
      <c r="C26" s="55">
        <v>1200</v>
      </c>
      <c r="D26" s="45">
        <f>C26</f>
        <v>1200</v>
      </c>
      <c r="E26" s="55">
        <f t="shared" si="2"/>
        <v>3.4230253114009437</v>
      </c>
      <c r="F26" s="55">
        <f>E26*1.2</f>
        <v>4.1076303736811326</v>
      </c>
      <c r="G26" s="55">
        <f>B26*F26</f>
        <v>0.14376706307883966</v>
      </c>
      <c r="H26" s="45">
        <v>4</v>
      </c>
      <c r="I26" s="45">
        <f>IF(H26=95,'Quant. Condutores e eletrodutos'!B$3,IF(H26=70,'Quant. Condutores e eletrodutos'!B$4,IF(H26=50,'Quant. Condutores e eletrodutos'!B$5,IF(H26=35,'Quant. Condutores e eletrodutos'!B$6,IF(H26=25,'Quant. Condutores e eletrodutos'!B$7,IF(H26=16,'Quant. Condutores e eletrodutos'!B$8,IF(H26=10,'Quant. Condutores e eletrodutos'!B$9,IF(H26=6,'Quant. Condutores e eletrodutos'!B$10,IF(H26=4,'Quant. Condutores e eletrodutos'!B$11,"erro")))))))))</f>
        <v>7.79</v>
      </c>
      <c r="J26" s="64">
        <f>B26*3000</f>
        <v>105.00000000000001</v>
      </c>
      <c r="K26" s="55">
        <v>220</v>
      </c>
      <c r="L26" s="55">
        <f>B26*3000</f>
        <v>105.00000000000001</v>
      </c>
      <c r="M26" s="65">
        <f>(G26*I26*100)/K26</f>
        <v>0.50906610062916402</v>
      </c>
      <c r="N26" s="123">
        <f>M26+N25</f>
        <v>4.0070074328113092</v>
      </c>
      <c r="O26" s="63"/>
      <c r="P26" s="14"/>
      <c r="Q26" s="12"/>
      <c r="R26" s="13"/>
      <c r="S26" s="14"/>
      <c r="T26" s="14"/>
      <c r="U26" s="12"/>
    </row>
    <row r="27" spans="1:1025" s="4" customFormat="1">
      <c r="A27" s="122" t="s">
        <v>88</v>
      </c>
      <c r="B27" s="63">
        <v>0.03</v>
      </c>
      <c r="C27" s="55">
        <v>900</v>
      </c>
      <c r="D27" s="45">
        <f t="shared" ref="D27:D28" si="3">C27</f>
        <v>900</v>
      </c>
      <c r="E27" s="55">
        <f t="shared" si="2"/>
        <v>2.5672689835507079</v>
      </c>
      <c r="F27" s="55">
        <f t="shared" ref="F27:F28" si="4">E27*1.2</f>
        <v>3.0807227802608494</v>
      </c>
      <c r="G27" s="55">
        <f t="shared" ref="G27:G28" si="5">B27*F27</f>
        <v>9.2421683407825486E-2</v>
      </c>
      <c r="H27" s="45">
        <v>4</v>
      </c>
      <c r="I27" s="45">
        <f>IF(H27=95,'Quant. Condutores e eletrodutos'!B$3,IF(H27=70,'Quant. Condutores e eletrodutos'!B$4,IF(H27=50,'Quant. Condutores e eletrodutos'!B$5,IF(H27=35,'Quant. Condutores e eletrodutos'!B$6,IF(H27=25,'Quant. Condutores e eletrodutos'!B$7,IF(H27=16,'Quant. Condutores e eletrodutos'!B$8,IF(H27=10,'Quant. Condutores e eletrodutos'!B$9,IF(H27=6,'Quant. Condutores e eletrodutos'!B$10,IF(H27=4,'Quant. Condutores e eletrodutos'!B$11,"erro")))))))))</f>
        <v>7.79</v>
      </c>
      <c r="J27" s="64">
        <f t="shared" ref="J27:J28" si="6">B27*3000</f>
        <v>90</v>
      </c>
      <c r="K27" s="55">
        <v>220</v>
      </c>
      <c r="L27" s="55">
        <f t="shared" ref="L27:L28" si="7">B27*3000</f>
        <v>90</v>
      </c>
      <c r="M27" s="65">
        <f t="shared" ref="M27:M28" si="8">(G27*I27*100)/K27</f>
        <v>0.32725677897589117</v>
      </c>
      <c r="N27" s="123">
        <f t="shared" ref="N27:N28" si="9">M27+N26</f>
        <v>4.3342642117872003</v>
      </c>
      <c r="O27" s="63"/>
      <c r="P27" s="14"/>
      <c r="Q27" s="12"/>
      <c r="R27" s="13"/>
      <c r="S27" s="14"/>
      <c r="T27" s="14"/>
      <c r="U27" s="12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  <c r="AMK27" s="5"/>
    </row>
    <row r="28" spans="1:1025" s="4" customFormat="1">
      <c r="A28" s="122" t="s">
        <v>87</v>
      </c>
      <c r="B28" s="63">
        <v>0.03</v>
      </c>
      <c r="C28" s="55">
        <v>600</v>
      </c>
      <c r="D28" s="45">
        <f t="shared" si="3"/>
        <v>600</v>
      </c>
      <c r="E28" s="55">
        <f t="shared" si="2"/>
        <v>1.7115126557004718</v>
      </c>
      <c r="F28" s="55">
        <f t="shared" si="4"/>
        <v>2.0538151868405663</v>
      </c>
      <c r="G28" s="55">
        <f t="shared" si="5"/>
        <v>6.1614455605216986E-2</v>
      </c>
      <c r="H28" s="45">
        <v>4</v>
      </c>
      <c r="I28" s="45">
        <f>IF(H28=95,'Quant. Condutores e eletrodutos'!B$3,IF(H28=70,'Quant. Condutores e eletrodutos'!B$4,IF(H28=50,'Quant. Condutores e eletrodutos'!B$5,IF(H28=35,'Quant. Condutores e eletrodutos'!B$6,IF(H28=25,'Quant. Condutores e eletrodutos'!B$7,IF(H28=16,'Quant. Condutores e eletrodutos'!B$8,IF(H28=10,'Quant. Condutores e eletrodutos'!B$9,IF(H28=6,'Quant. Condutores e eletrodutos'!B$10,IF(H28=4,'Quant. Condutores e eletrodutos'!B$11,"erro")))))))))</f>
        <v>7.79</v>
      </c>
      <c r="J28" s="64">
        <f t="shared" si="6"/>
        <v>90</v>
      </c>
      <c r="K28" s="55">
        <v>220</v>
      </c>
      <c r="L28" s="55">
        <f t="shared" si="7"/>
        <v>90</v>
      </c>
      <c r="M28" s="65">
        <f t="shared" si="8"/>
        <v>0.2181711859839274</v>
      </c>
      <c r="N28" s="123">
        <f t="shared" si="9"/>
        <v>4.552435397771128</v>
      </c>
      <c r="O28" s="63"/>
      <c r="P28" s="14"/>
      <c r="Q28" s="12"/>
      <c r="R28" s="13"/>
      <c r="S28" s="14"/>
      <c r="T28" s="14"/>
      <c r="U28" s="12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  <c r="AMK28" s="5"/>
    </row>
    <row r="29" spans="1:1025" s="4" customFormat="1" ht="13.5" thickBot="1">
      <c r="A29" s="114" t="s">
        <v>93</v>
      </c>
      <c r="B29" s="115">
        <v>3.5000000000000003E-2</v>
      </c>
      <c r="C29" s="116">
        <v>300</v>
      </c>
      <c r="D29" s="117">
        <f t="shared" ref="D29" si="10">C29</f>
        <v>300</v>
      </c>
      <c r="E29" s="116">
        <f t="shared" ref="E29" si="11">(D29/(220*SQRT(3)*0.92))</f>
        <v>0.85575632785023592</v>
      </c>
      <c r="F29" s="116">
        <f t="shared" ref="F29" si="12">E29*1.2</f>
        <v>1.0269075934202831</v>
      </c>
      <c r="G29" s="116">
        <f t="shared" ref="G29" si="13">B29*F29</f>
        <v>3.5941765769709914E-2</v>
      </c>
      <c r="H29" s="117">
        <v>4</v>
      </c>
      <c r="I29" s="117">
        <f>IF(H29=95,'Quant. Condutores e eletrodutos'!B$3,IF(H29=70,'Quant. Condutores e eletrodutos'!B$4,IF(H29=50,'Quant. Condutores e eletrodutos'!B$5,IF(H29=35,'Quant. Condutores e eletrodutos'!B$6,IF(H29=25,'Quant. Condutores e eletrodutos'!B$7,IF(H29=16,'Quant. Condutores e eletrodutos'!B$8,IF(H29=10,'Quant. Condutores e eletrodutos'!B$9,IF(H29=6,'Quant. Condutores e eletrodutos'!B$10,IF(H29=4,'Quant. Condutores e eletrodutos'!B$11,"erro")))))))))</f>
        <v>7.79</v>
      </c>
      <c r="J29" s="119">
        <f t="shared" ref="J29" si="14">B29*3000</f>
        <v>105.00000000000001</v>
      </c>
      <c r="K29" s="116">
        <v>220</v>
      </c>
      <c r="L29" s="116">
        <f t="shared" ref="L29" si="15">B29*3000</f>
        <v>105.00000000000001</v>
      </c>
      <c r="M29" s="120">
        <f t="shared" ref="M29" si="16">(G29*I29*100)/K29</f>
        <v>0.12726652515729101</v>
      </c>
      <c r="N29" s="121">
        <f t="shared" ref="N29" si="17">M29+N28</f>
        <v>4.6797019229284187</v>
      </c>
      <c r="O29" s="63"/>
      <c r="P29" s="14"/>
      <c r="Q29" s="12"/>
      <c r="R29" s="13"/>
      <c r="S29" s="14"/>
      <c r="T29" s="14"/>
      <c r="U29" s="12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  <c r="AMI29" s="5"/>
      <c r="AMJ29" s="5"/>
      <c r="AMK29" s="5"/>
    </row>
    <row r="30" spans="1:1025" s="4" customFormat="1" ht="13.5" thickBot="1">
      <c r="A30" s="62"/>
      <c r="B30" s="63"/>
      <c r="C30" s="55"/>
      <c r="D30" s="45"/>
      <c r="E30" s="55"/>
      <c r="F30" s="55"/>
      <c r="G30" s="55"/>
      <c r="H30" s="45"/>
      <c r="I30" s="45"/>
      <c r="J30" s="64"/>
      <c r="K30" s="55"/>
      <c r="L30" s="55"/>
      <c r="M30" s="65"/>
      <c r="N30" s="66"/>
      <c r="O30" s="63"/>
      <c r="P30" s="14"/>
      <c r="Q30" s="12"/>
      <c r="R30" s="13"/>
      <c r="S30" s="14"/>
      <c r="T30" s="14"/>
      <c r="U30" s="12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  <c r="AMK30" s="5"/>
    </row>
    <row r="31" spans="1:1025" s="4" customFormat="1">
      <c r="A31" s="106" t="s">
        <v>96</v>
      </c>
      <c r="B31" s="107">
        <v>8.5000000000000006E-3</v>
      </c>
      <c r="C31" s="108">
        <v>3600</v>
      </c>
      <c r="D31" s="109">
        <f t="shared" ref="D31:D33" si="18">C31</f>
        <v>3600</v>
      </c>
      <c r="E31" s="108">
        <f t="shared" si="2"/>
        <v>10.269075934202831</v>
      </c>
      <c r="F31" s="108">
        <f t="shared" ref="F31:F33" si="19">E31*1.2</f>
        <v>12.322891121043398</v>
      </c>
      <c r="G31" s="108">
        <f t="shared" ref="G31:G33" si="20">B31*F31</f>
        <v>0.10474457452886889</v>
      </c>
      <c r="H31" s="109">
        <v>10</v>
      </c>
      <c r="I31" s="109">
        <f>IF(H31=95,'Quant. Condutores e eletrodutos'!B$3,IF(H31=70,'Quant. Condutores e eletrodutos'!B$4,IF(H31=50,'Quant. Condutores e eletrodutos'!B$5,IF(H31=35,'Quant. Condutores e eletrodutos'!B$6,IF(H31=25,'Quant. Condutores e eletrodutos'!B$7,IF(H31=16,'Quant. Condutores e eletrodutos'!B$8,IF(H31=10,'Quant. Condutores e eletrodutos'!B$9,IF(H31=6,'Quant. Condutores e eletrodutos'!B$10,IF(H31=4,'Quant. Condutores e eletrodutos'!B$11,"erro")))))))))</f>
        <v>3.17</v>
      </c>
      <c r="J31" s="111">
        <f t="shared" ref="J31:J33" si="21">B31*3000</f>
        <v>25.500000000000004</v>
      </c>
      <c r="K31" s="108">
        <v>220</v>
      </c>
      <c r="L31" s="108">
        <f t="shared" ref="L31:L33" si="22">B31*3000</f>
        <v>25.500000000000004</v>
      </c>
      <c r="M31" s="112">
        <f>(G31*I31*100)/K31</f>
        <v>0.15092740966205198</v>
      </c>
      <c r="N31" s="113">
        <f>M31+N20</f>
        <v>0.78719001902168284</v>
      </c>
      <c r="O31" s="63"/>
      <c r="P31" s="14"/>
      <c r="Q31" s="12"/>
      <c r="R31" s="13"/>
      <c r="S31" s="14"/>
      <c r="T31" s="14"/>
      <c r="U31" s="12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  <c r="AMK31" s="5"/>
    </row>
    <row r="32" spans="1:1025" s="4" customFormat="1">
      <c r="A32" s="122" t="s">
        <v>89</v>
      </c>
      <c r="B32" s="63">
        <v>3.5000000000000003E-2</v>
      </c>
      <c r="C32" s="55">
        <v>3300</v>
      </c>
      <c r="D32" s="45">
        <f t="shared" si="18"/>
        <v>3300</v>
      </c>
      <c r="E32" s="55">
        <f t="shared" si="2"/>
        <v>9.4133196063525943</v>
      </c>
      <c r="F32" s="55">
        <f t="shared" si="19"/>
        <v>11.295983527623113</v>
      </c>
      <c r="G32" s="55">
        <f t="shared" si="20"/>
        <v>0.39535942346680897</v>
      </c>
      <c r="H32" s="45">
        <v>10</v>
      </c>
      <c r="I32" s="45">
        <f>IF(H32=95,'Quant. Condutores e eletrodutos'!B$3,IF(H32=70,'Quant. Condutores e eletrodutos'!B$4,IF(H32=50,'Quant. Condutores e eletrodutos'!B$5,IF(H32=35,'Quant. Condutores e eletrodutos'!B$6,IF(H32=25,'Quant. Condutores e eletrodutos'!B$7,IF(H32=16,'Quant. Condutores e eletrodutos'!B$8,IF(H32=10,'Quant. Condutores e eletrodutos'!B$9,IF(H32=6,'Quant. Condutores e eletrodutos'!B$10,IF(H32=4,'Quant. Condutores e eletrodutos'!B$11,"erro")))))))))</f>
        <v>3.17</v>
      </c>
      <c r="J32" s="64">
        <f t="shared" si="21"/>
        <v>105.00000000000001</v>
      </c>
      <c r="K32" s="55">
        <v>220</v>
      </c>
      <c r="L32" s="55">
        <f t="shared" si="22"/>
        <v>105.00000000000001</v>
      </c>
      <c r="M32" s="65">
        <f t="shared" ref="M32:M33" si="23">(G32*I32*100)/K32</f>
        <v>0.56967698744990203</v>
      </c>
      <c r="N32" s="123">
        <f t="shared" ref="N32:N33" si="24">M32+N31</f>
        <v>1.3568670064715849</v>
      </c>
      <c r="O32" s="63"/>
      <c r="P32" s="14"/>
      <c r="Q32" s="12"/>
      <c r="R32" s="13"/>
      <c r="S32" s="14"/>
      <c r="T32" s="14"/>
      <c r="U32" s="12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  <c r="AMK32" s="5"/>
    </row>
    <row r="33" spans="1:1025" s="4" customFormat="1">
      <c r="A33" s="122" t="s">
        <v>97</v>
      </c>
      <c r="B33" s="63">
        <v>3.5000000000000003E-2</v>
      </c>
      <c r="C33" s="55">
        <v>3000</v>
      </c>
      <c r="D33" s="45">
        <f t="shared" si="18"/>
        <v>3000</v>
      </c>
      <c r="E33" s="55">
        <f t="shared" si="2"/>
        <v>8.557563278502359</v>
      </c>
      <c r="F33" s="55">
        <f t="shared" si="19"/>
        <v>10.26907593420283</v>
      </c>
      <c r="G33" s="55">
        <f t="shared" si="20"/>
        <v>0.35941765769709905</v>
      </c>
      <c r="H33" s="45">
        <v>10</v>
      </c>
      <c r="I33" s="45">
        <f>IF(H33=95,'Quant. Condutores e eletrodutos'!B$3,IF(H33=70,'Quant. Condutores e eletrodutos'!B$4,IF(H33=50,'Quant. Condutores e eletrodutos'!B$5,IF(H33=35,'Quant. Condutores e eletrodutos'!B$6,IF(H33=25,'Quant. Condutores e eletrodutos'!B$7,IF(H33=16,'Quant. Condutores e eletrodutos'!B$8,IF(H33=10,'Quant. Condutores e eletrodutos'!B$9,IF(H33=6,'Quant. Condutores e eletrodutos'!B$10,IF(H33=4,'Quant. Condutores e eletrodutos'!B$11,"erro")))))))))</f>
        <v>3.17</v>
      </c>
      <c r="J33" s="64">
        <f t="shared" si="21"/>
        <v>105.00000000000001</v>
      </c>
      <c r="K33" s="55">
        <v>220</v>
      </c>
      <c r="L33" s="55">
        <f t="shared" si="22"/>
        <v>105.00000000000001</v>
      </c>
      <c r="M33" s="65">
        <f t="shared" si="23"/>
        <v>0.51788817040900181</v>
      </c>
      <c r="N33" s="123">
        <f t="shared" si="24"/>
        <v>1.8747551768805866</v>
      </c>
      <c r="O33" s="63"/>
      <c r="P33" s="14"/>
      <c r="Q33" s="12"/>
      <c r="R33" s="13"/>
      <c r="S33" s="14"/>
      <c r="T33" s="14"/>
      <c r="U33" s="12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  <c r="AMK33" s="5"/>
    </row>
    <row r="34" spans="1:1025" s="4" customFormat="1">
      <c r="A34" s="122" t="s">
        <v>90</v>
      </c>
      <c r="B34" s="63">
        <v>3.5000000000000003E-2</v>
      </c>
      <c r="C34" s="55">
        <v>2700</v>
      </c>
      <c r="D34" s="45">
        <f t="shared" ref="D34" si="25">C34</f>
        <v>2700</v>
      </c>
      <c r="E34" s="55">
        <f t="shared" si="2"/>
        <v>7.7018069506521227</v>
      </c>
      <c r="F34" s="55">
        <f t="shared" ref="F34" si="26">E34*1.2</f>
        <v>9.2421683407825466</v>
      </c>
      <c r="G34" s="55">
        <f t="shared" ref="G34" si="27">B34*F34</f>
        <v>0.32347589192738918</v>
      </c>
      <c r="H34" s="45">
        <v>10</v>
      </c>
      <c r="I34" s="45">
        <f>IF(H34=95,'Quant. Condutores e eletrodutos'!B$3,IF(H34=70,'Quant. Condutores e eletrodutos'!B$4,IF(H34=50,'Quant. Condutores e eletrodutos'!B$5,IF(H34=35,'Quant. Condutores e eletrodutos'!B$6,IF(H34=25,'Quant. Condutores e eletrodutos'!B$7,IF(H34=16,'Quant. Condutores e eletrodutos'!B$8,IF(H34=10,'Quant. Condutores e eletrodutos'!B$9,IF(H34=6,'Quant. Condutores e eletrodutos'!B$10,IF(H34=4,'Quant. Condutores e eletrodutos'!B$11,"erro")))))))))</f>
        <v>3.17</v>
      </c>
      <c r="J34" s="64">
        <f t="shared" ref="J34" si="28">B34*3000</f>
        <v>105.00000000000001</v>
      </c>
      <c r="K34" s="55">
        <v>220</v>
      </c>
      <c r="L34" s="55">
        <f t="shared" ref="L34" si="29">B34*3000</f>
        <v>105.00000000000001</v>
      </c>
      <c r="M34" s="65">
        <f t="shared" ref="M34" si="30">(G34*I34*100)/K34</f>
        <v>0.46609935336810165</v>
      </c>
      <c r="N34" s="123">
        <f t="shared" ref="N34" si="31">M34+N33</f>
        <v>2.3408545302486883</v>
      </c>
      <c r="O34" s="63"/>
      <c r="P34" s="14"/>
      <c r="Q34" s="12"/>
      <c r="R34" s="13"/>
      <c r="S34" s="14"/>
      <c r="T34" s="14"/>
      <c r="U34" s="12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  <c r="AMK34" s="5"/>
    </row>
    <row r="35" spans="1:1025">
      <c r="A35" s="122" t="s">
        <v>98</v>
      </c>
      <c r="B35" s="63">
        <v>0.03</v>
      </c>
      <c r="C35" s="55">
        <v>2400</v>
      </c>
      <c r="D35" s="45">
        <f t="shared" ref="D35:D37" si="32">C35</f>
        <v>2400</v>
      </c>
      <c r="E35" s="55">
        <f t="shared" ref="E35:E37" si="33">(D35/(220*SQRT(3)*0.92))</f>
        <v>6.8460506228018874</v>
      </c>
      <c r="F35" s="55">
        <f t="shared" ref="F35:F37" si="34">E35*1.2</f>
        <v>8.2152607473622652</v>
      </c>
      <c r="G35" s="55">
        <f t="shared" ref="G35:G36" si="35">B35*F35</f>
        <v>0.24645782242086794</v>
      </c>
      <c r="H35" s="45">
        <v>10</v>
      </c>
      <c r="I35" s="45">
        <f>IF(H35=95,'Quant. Condutores e eletrodutos'!B$3,IF(H35=70,'Quant. Condutores e eletrodutos'!B$4,IF(H35=50,'Quant. Condutores e eletrodutos'!B$5,IF(H35=35,'Quant. Condutores e eletrodutos'!B$6,IF(H35=25,'Quant. Condutores e eletrodutos'!B$7,IF(H35=16,'Quant. Condutores e eletrodutos'!B$8,IF(H35=10,'Quant. Condutores e eletrodutos'!B$9,IF(H35=6,'Quant. Condutores e eletrodutos'!B$10,IF(H35=4,'Quant. Condutores e eletrodutos'!B$11,"erro")))))))))</f>
        <v>3.17</v>
      </c>
      <c r="J35" s="64">
        <f t="shared" ref="J35:J36" si="36">B35*3000</f>
        <v>90</v>
      </c>
      <c r="K35" s="55">
        <v>220</v>
      </c>
      <c r="L35" s="55">
        <f t="shared" ref="L35:L36" si="37">B35*3000</f>
        <v>90</v>
      </c>
      <c r="M35" s="65">
        <f t="shared" ref="M35:M36" si="38">(G35*I35*100)/K35</f>
        <v>0.35512331685188697</v>
      </c>
      <c r="N35" s="123">
        <f>M35+N34</f>
        <v>2.6959778471005751</v>
      </c>
      <c r="O35" s="63"/>
      <c r="P35" s="14"/>
      <c r="Q35" s="86"/>
      <c r="R35" s="86"/>
      <c r="S35" s="86"/>
      <c r="T35" s="86"/>
      <c r="U35" s="73"/>
    </row>
    <row r="36" spans="1:1025">
      <c r="A36" s="122" t="s">
        <v>99</v>
      </c>
      <c r="B36" s="63">
        <v>0.03</v>
      </c>
      <c r="C36" s="55">
        <v>2100</v>
      </c>
      <c r="D36" s="45">
        <f t="shared" si="32"/>
        <v>2100</v>
      </c>
      <c r="E36" s="55">
        <f t="shared" si="33"/>
        <v>5.9902942949516511</v>
      </c>
      <c r="F36" s="55">
        <f t="shared" si="34"/>
        <v>7.1883531539419812</v>
      </c>
      <c r="G36" s="55">
        <f t="shared" si="35"/>
        <v>0.21565059461825942</v>
      </c>
      <c r="H36" s="45">
        <v>6</v>
      </c>
      <c r="I36" s="45">
        <f>IF(H36=95,'Quant. Condutores e eletrodutos'!B$3,IF(H36=70,'Quant. Condutores e eletrodutos'!B$4,IF(H36=50,'Quant. Condutores e eletrodutos'!B$5,IF(H36=35,'Quant. Condutores e eletrodutos'!B$6,IF(H36=25,'Quant. Condutores e eletrodutos'!B$7,IF(H36=16,'Quant. Condutores e eletrodutos'!B$8,IF(H36=10,'Quant. Condutores e eletrodutos'!B$9,IF(H36=6,'Quant. Condutores e eletrodutos'!B$10,IF(H36=4,'Quant. Condutores e eletrodutos'!B$11,"erro")))))))))</f>
        <v>5.25</v>
      </c>
      <c r="J36" s="64">
        <f t="shared" si="36"/>
        <v>90</v>
      </c>
      <c r="K36" s="55">
        <v>220</v>
      </c>
      <c r="L36" s="55">
        <f t="shared" si="37"/>
        <v>90</v>
      </c>
      <c r="M36" s="65">
        <f t="shared" si="38"/>
        <v>0.51462073715721002</v>
      </c>
      <c r="N36" s="123">
        <f t="shared" ref="N36" si="39">M36+N35</f>
        <v>3.2105985842577853</v>
      </c>
      <c r="O36" s="63"/>
      <c r="P36" s="14"/>
      <c r="Q36" s="12"/>
      <c r="R36" s="12"/>
      <c r="S36" s="14"/>
      <c r="T36" s="12"/>
      <c r="U36" s="73"/>
    </row>
    <row r="37" spans="1:1025">
      <c r="A37" s="122" t="s">
        <v>100</v>
      </c>
      <c r="B37" s="63">
        <v>0.03</v>
      </c>
      <c r="C37" s="55">
        <v>1800</v>
      </c>
      <c r="D37" s="45">
        <f t="shared" si="32"/>
        <v>1800</v>
      </c>
      <c r="E37" s="55">
        <f t="shared" si="33"/>
        <v>5.1345379671014157</v>
      </c>
      <c r="F37" s="55">
        <f t="shared" si="34"/>
        <v>6.1614455605216989</v>
      </c>
      <c r="G37" s="55">
        <f t="shared" ref="G37" si="40">B37*F37</f>
        <v>0.18484336681565097</v>
      </c>
      <c r="H37" s="45">
        <v>6</v>
      </c>
      <c r="I37" s="45">
        <f>IF(H37=95,'Quant. Condutores e eletrodutos'!B$3,IF(H37=70,'Quant. Condutores e eletrodutos'!B$4,IF(H37=50,'Quant. Condutores e eletrodutos'!B$5,IF(H37=35,'Quant. Condutores e eletrodutos'!B$6,IF(H37=25,'Quant. Condutores e eletrodutos'!B$7,IF(H37=16,'Quant. Condutores e eletrodutos'!B$8,IF(H37=10,'Quant. Condutores e eletrodutos'!B$9,IF(H37=6,'Quant. Condutores e eletrodutos'!B$10,IF(H37=4,'Quant. Condutores e eletrodutos'!B$11,"erro")))))))))</f>
        <v>5.25</v>
      </c>
      <c r="J37" s="64">
        <f t="shared" ref="J37" si="41">B37*3000</f>
        <v>90</v>
      </c>
      <c r="K37" s="55">
        <v>220</v>
      </c>
      <c r="L37" s="55">
        <f t="shared" ref="L37" si="42">B37*3000</f>
        <v>90</v>
      </c>
      <c r="M37" s="65">
        <f t="shared" ref="M37" si="43">(G37*I37*100)/K37</f>
        <v>0.44110348899189433</v>
      </c>
      <c r="N37" s="123">
        <f t="shared" ref="N37" si="44">M37+N36</f>
        <v>3.6517020732496794</v>
      </c>
      <c r="O37" s="63"/>
      <c r="P37" s="14"/>
      <c r="Q37" s="12"/>
      <c r="R37" s="13"/>
      <c r="S37" s="14"/>
      <c r="T37" s="14"/>
      <c r="U37" s="73"/>
    </row>
    <row r="38" spans="1:1025" s="4" customFormat="1">
      <c r="A38" s="122" t="s">
        <v>101</v>
      </c>
      <c r="B38" s="63">
        <v>0.03</v>
      </c>
      <c r="C38" s="55">
        <v>1500</v>
      </c>
      <c r="D38" s="45">
        <f t="shared" ref="D38" si="45">C38</f>
        <v>1500</v>
      </c>
      <c r="E38" s="55">
        <f t="shared" ref="E38" si="46">(D38/(220*SQRT(3)*0.92))</f>
        <v>4.2787816392511795</v>
      </c>
      <c r="F38" s="55">
        <f t="shared" ref="F38" si="47">E38*1.2</f>
        <v>5.1345379671014149</v>
      </c>
      <c r="G38" s="55">
        <f t="shared" ref="G38" si="48">B38*F38</f>
        <v>0.15403613901304244</v>
      </c>
      <c r="H38" s="45">
        <v>6</v>
      </c>
      <c r="I38" s="45">
        <f>IF(H38=95,'Quant. Condutores e eletrodutos'!B$3,IF(H38=70,'Quant. Condutores e eletrodutos'!B$4,IF(H38=50,'Quant. Condutores e eletrodutos'!B$5,IF(H38=35,'Quant. Condutores e eletrodutos'!B$6,IF(H38=25,'Quant. Condutores e eletrodutos'!B$7,IF(H38=16,'Quant. Condutores e eletrodutos'!B$8,IF(H38=10,'Quant. Condutores e eletrodutos'!B$9,IF(H38=6,'Quant. Condutores e eletrodutos'!B$10,IF(H38=4,'Quant. Condutores e eletrodutos'!B$11,"erro")))))))))</f>
        <v>5.25</v>
      </c>
      <c r="J38" s="64">
        <f t="shared" ref="J38" si="49">B38*3000</f>
        <v>90</v>
      </c>
      <c r="K38" s="55">
        <v>220</v>
      </c>
      <c r="L38" s="55">
        <f t="shared" ref="L38" si="50">B38*3000</f>
        <v>90</v>
      </c>
      <c r="M38" s="65">
        <f t="shared" ref="M38" si="51">(G38*I38*100)/K38</f>
        <v>0.36758624082657859</v>
      </c>
      <c r="N38" s="123">
        <f t="shared" ref="N38" si="52">M38+N37</f>
        <v>4.0192883140762579</v>
      </c>
      <c r="O38" s="63"/>
      <c r="P38" s="14"/>
      <c r="Q38" s="12"/>
      <c r="R38" s="13"/>
      <c r="S38" s="14"/>
      <c r="T38" s="14"/>
      <c r="U38" s="73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  <c r="AHA38" s="5"/>
      <c r="AHB38" s="5"/>
      <c r="AHC38" s="5"/>
      <c r="AHD38" s="5"/>
      <c r="AHE38" s="5"/>
      <c r="AHF38" s="5"/>
      <c r="AHG38" s="5"/>
      <c r="AHH38" s="5"/>
      <c r="AHI38" s="5"/>
      <c r="AHJ38" s="5"/>
      <c r="AHK38" s="5"/>
      <c r="AHL38" s="5"/>
      <c r="AHM38" s="5"/>
      <c r="AHN38" s="5"/>
      <c r="AHO38" s="5"/>
      <c r="AHP38" s="5"/>
      <c r="AHQ38" s="5"/>
      <c r="AHR38" s="5"/>
      <c r="AHS38" s="5"/>
      <c r="AHT38" s="5"/>
      <c r="AHU38" s="5"/>
      <c r="AHV38" s="5"/>
      <c r="AHW38" s="5"/>
      <c r="AHX38" s="5"/>
      <c r="AHY38" s="5"/>
      <c r="AHZ38" s="5"/>
      <c r="AIA38" s="5"/>
      <c r="AIB38" s="5"/>
      <c r="AIC38" s="5"/>
      <c r="AID38" s="5"/>
      <c r="AIE38" s="5"/>
      <c r="AIF38" s="5"/>
      <c r="AIG38" s="5"/>
      <c r="AIH38" s="5"/>
      <c r="AII38" s="5"/>
      <c r="AIJ38" s="5"/>
      <c r="AIK38" s="5"/>
      <c r="AIL38" s="5"/>
      <c r="AIM38" s="5"/>
      <c r="AIN38" s="5"/>
      <c r="AIO38" s="5"/>
      <c r="AIP38" s="5"/>
      <c r="AIQ38" s="5"/>
      <c r="AIR38" s="5"/>
      <c r="AIS38" s="5"/>
      <c r="AIT38" s="5"/>
      <c r="AIU38" s="5"/>
      <c r="AIV38" s="5"/>
      <c r="AIW38" s="5"/>
      <c r="AIX38" s="5"/>
      <c r="AIY38" s="5"/>
      <c r="AIZ38" s="5"/>
      <c r="AJA38" s="5"/>
      <c r="AJB38" s="5"/>
      <c r="AJC38" s="5"/>
      <c r="AJD38" s="5"/>
      <c r="AJE38" s="5"/>
      <c r="AJF38" s="5"/>
      <c r="AJG38" s="5"/>
      <c r="AJH38" s="5"/>
      <c r="AJI38" s="5"/>
      <c r="AJJ38" s="5"/>
      <c r="AJK38" s="5"/>
      <c r="AJL38" s="5"/>
      <c r="AJM38" s="5"/>
      <c r="AJN38" s="5"/>
      <c r="AJO38" s="5"/>
      <c r="AJP38" s="5"/>
      <c r="AJQ38" s="5"/>
      <c r="AJR38" s="5"/>
      <c r="AJS38" s="5"/>
      <c r="AJT38" s="5"/>
      <c r="AJU38" s="5"/>
      <c r="AJV38" s="5"/>
      <c r="AJW38" s="5"/>
      <c r="AJX38" s="5"/>
      <c r="AJY38" s="5"/>
      <c r="AJZ38" s="5"/>
      <c r="AKA38" s="5"/>
      <c r="AKB38" s="5"/>
      <c r="AKC38" s="5"/>
      <c r="AKD38" s="5"/>
      <c r="AKE38" s="5"/>
      <c r="AKF38" s="5"/>
      <c r="AKG38" s="5"/>
      <c r="AKH38" s="5"/>
      <c r="AKI38" s="5"/>
      <c r="AKJ38" s="5"/>
      <c r="AKK38" s="5"/>
      <c r="AKL38" s="5"/>
      <c r="AKM38" s="5"/>
      <c r="AKN38" s="5"/>
      <c r="AKO38" s="5"/>
      <c r="AKP38" s="5"/>
      <c r="AKQ38" s="5"/>
      <c r="AKR38" s="5"/>
      <c r="AKS38" s="5"/>
      <c r="AKT38" s="5"/>
      <c r="AKU38" s="5"/>
      <c r="AKV38" s="5"/>
      <c r="AKW38" s="5"/>
      <c r="AKX38" s="5"/>
      <c r="AKY38" s="5"/>
      <c r="AKZ38" s="5"/>
      <c r="ALA38" s="5"/>
      <c r="ALB38" s="5"/>
      <c r="ALC38" s="5"/>
      <c r="ALD38" s="5"/>
      <c r="ALE38" s="5"/>
      <c r="ALF38" s="5"/>
      <c r="ALG38" s="5"/>
      <c r="ALH38" s="5"/>
      <c r="ALI38" s="5"/>
      <c r="ALJ38" s="5"/>
      <c r="ALK38" s="5"/>
      <c r="ALL38" s="5"/>
      <c r="ALM38" s="5"/>
      <c r="ALN38" s="5"/>
      <c r="ALO38" s="5"/>
      <c r="ALP38" s="5"/>
      <c r="ALQ38" s="5"/>
      <c r="ALR38" s="5"/>
      <c r="ALS38" s="5"/>
      <c r="ALT38" s="5"/>
      <c r="ALU38" s="5"/>
      <c r="ALV38" s="5"/>
      <c r="ALW38" s="5"/>
      <c r="ALX38" s="5"/>
      <c r="ALY38" s="5"/>
      <c r="ALZ38" s="5"/>
      <c r="AMA38" s="5"/>
      <c r="AMB38" s="5"/>
      <c r="AMC38" s="5"/>
      <c r="AMD38" s="5"/>
      <c r="AME38" s="5"/>
      <c r="AMF38" s="5"/>
      <c r="AMG38" s="5"/>
      <c r="AMH38" s="5"/>
      <c r="AMI38" s="5"/>
      <c r="AMJ38" s="5"/>
      <c r="AMK38" s="5"/>
    </row>
    <row r="39" spans="1:1025" s="4" customFormat="1">
      <c r="A39" s="122" t="s">
        <v>94</v>
      </c>
      <c r="B39" s="63">
        <v>0.03</v>
      </c>
      <c r="C39" s="55">
        <v>1200</v>
      </c>
      <c r="D39" s="45">
        <f t="shared" ref="D39" si="53">C39</f>
        <v>1200</v>
      </c>
      <c r="E39" s="55">
        <f t="shared" ref="E39" si="54">(D39/(220*SQRT(3)*0.92))</f>
        <v>3.4230253114009437</v>
      </c>
      <c r="F39" s="55">
        <f t="shared" ref="F39" si="55">E39*1.2</f>
        <v>4.1076303736811326</v>
      </c>
      <c r="G39" s="55">
        <f t="shared" ref="G39" si="56">B39*F39</f>
        <v>0.12322891121043397</v>
      </c>
      <c r="H39" s="45">
        <v>6</v>
      </c>
      <c r="I39" s="45">
        <f>IF(H39=95,'Quant. Condutores e eletrodutos'!B$3,IF(H39=70,'Quant. Condutores e eletrodutos'!B$4,IF(H39=50,'Quant. Condutores e eletrodutos'!B$5,IF(H39=35,'Quant. Condutores e eletrodutos'!B$6,IF(H39=25,'Quant. Condutores e eletrodutos'!B$7,IF(H39=16,'Quant. Condutores e eletrodutos'!B$8,IF(H39=10,'Quant. Condutores e eletrodutos'!B$9,IF(H39=6,'Quant. Condutores e eletrodutos'!B$10,IF(H39=4,'Quant. Condutores e eletrodutos'!B$11,"erro")))))))))</f>
        <v>5.25</v>
      </c>
      <c r="J39" s="64">
        <f t="shared" ref="J39" si="57">B39*3000</f>
        <v>90</v>
      </c>
      <c r="K39" s="55">
        <v>220</v>
      </c>
      <c r="L39" s="55">
        <f t="shared" ref="L39" si="58">B39*3000</f>
        <v>90</v>
      </c>
      <c r="M39" s="65">
        <f t="shared" ref="M39" si="59">(G39*I39*100)/K39</f>
        <v>0.29406899266126285</v>
      </c>
      <c r="N39" s="123">
        <f t="shared" ref="N39" si="60">M39+N38</f>
        <v>4.3133573067375206</v>
      </c>
      <c r="O39" s="63"/>
      <c r="P39" s="14"/>
      <c r="Q39" s="12"/>
      <c r="R39" s="13"/>
      <c r="S39" s="14"/>
      <c r="T39" s="14"/>
      <c r="U39" s="73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  <c r="AMK39" s="5"/>
    </row>
    <row r="40" spans="1:1025" s="4" customFormat="1">
      <c r="A40" s="122" t="s">
        <v>95</v>
      </c>
      <c r="B40" s="63">
        <v>3.5000000000000003E-2</v>
      </c>
      <c r="C40" s="55">
        <v>900</v>
      </c>
      <c r="D40" s="45">
        <f t="shared" ref="D40" si="61">C40</f>
        <v>900</v>
      </c>
      <c r="E40" s="55">
        <f t="shared" ref="E40" si="62">(D40/(220*SQRT(3)*0.92))</f>
        <v>2.5672689835507079</v>
      </c>
      <c r="F40" s="55">
        <f t="shared" ref="F40" si="63">E40*1.2</f>
        <v>3.0807227802608494</v>
      </c>
      <c r="G40" s="55">
        <f t="shared" ref="G40" si="64">B40*F40</f>
        <v>0.10782529730912974</v>
      </c>
      <c r="H40" s="45">
        <v>6</v>
      </c>
      <c r="I40" s="45">
        <f>IF(H40=95,'Quant. Condutores e eletrodutos'!B$3,IF(H40=70,'Quant. Condutores e eletrodutos'!B$4,IF(H40=50,'Quant. Condutores e eletrodutos'!B$5,IF(H40=35,'Quant. Condutores e eletrodutos'!B$6,IF(H40=25,'Quant. Condutores e eletrodutos'!B$7,IF(H40=16,'Quant. Condutores e eletrodutos'!B$8,IF(H40=10,'Quant. Condutores e eletrodutos'!B$9,IF(H40=6,'Quant. Condutores e eletrodutos'!B$10,IF(H40=4,'Quant. Condutores e eletrodutos'!B$11,"erro")))))))))</f>
        <v>5.25</v>
      </c>
      <c r="J40" s="64">
        <f t="shared" ref="J40" si="65">B40*3000</f>
        <v>105.00000000000001</v>
      </c>
      <c r="K40" s="55">
        <v>220</v>
      </c>
      <c r="L40" s="55">
        <f t="shared" ref="L40" si="66">B40*3000</f>
        <v>105.00000000000001</v>
      </c>
      <c r="M40" s="65">
        <f t="shared" ref="M40" si="67">(G40*I40*100)/K40</f>
        <v>0.25731036857860501</v>
      </c>
      <c r="N40" s="123">
        <f t="shared" ref="N40" si="68">M40+N39</f>
        <v>4.5706676753161259</v>
      </c>
      <c r="O40" s="63"/>
      <c r="P40" s="14"/>
      <c r="Q40" s="12"/>
      <c r="R40" s="13"/>
      <c r="S40" s="14"/>
      <c r="T40" s="14"/>
      <c r="U40" s="73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  <c r="AHA40" s="5"/>
      <c r="AHB40" s="5"/>
      <c r="AHC40" s="5"/>
      <c r="AHD40" s="5"/>
      <c r="AHE40" s="5"/>
      <c r="AHF40" s="5"/>
      <c r="AHG40" s="5"/>
      <c r="AHH40" s="5"/>
      <c r="AHI40" s="5"/>
      <c r="AHJ40" s="5"/>
      <c r="AHK40" s="5"/>
      <c r="AHL40" s="5"/>
      <c r="AHM40" s="5"/>
      <c r="AHN40" s="5"/>
      <c r="AHO40" s="5"/>
      <c r="AHP40" s="5"/>
      <c r="AHQ40" s="5"/>
      <c r="AHR40" s="5"/>
      <c r="AHS40" s="5"/>
      <c r="AHT40" s="5"/>
      <c r="AHU40" s="5"/>
      <c r="AHV40" s="5"/>
      <c r="AHW40" s="5"/>
      <c r="AHX40" s="5"/>
      <c r="AHY40" s="5"/>
      <c r="AHZ40" s="5"/>
      <c r="AIA40" s="5"/>
      <c r="AIB40" s="5"/>
      <c r="AIC40" s="5"/>
      <c r="AID40" s="5"/>
      <c r="AIE40" s="5"/>
      <c r="AIF40" s="5"/>
      <c r="AIG40" s="5"/>
      <c r="AIH40" s="5"/>
      <c r="AII40" s="5"/>
      <c r="AIJ40" s="5"/>
      <c r="AIK40" s="5"/>
      <c r="AIL40" s="5"/>
      <c r="AIM40" s="5"/>
      <c r="AIN40" s="5"/>
      <c r="AIO40" s="5"/>
      <c r="AIP40" s="5"/>
      <c r="AIQ40" s="5"/>
      <c r="AIR40" s="5"/>
      <c r="AIS40" s="5"/>
      <c r="AIT40" s="5"/>
      <c r="AIU40" s="5"/>
      <c r="AIV40" s="5"/>
      <c r="AIW40" s="5"/>
      <c r="AIX40" s="5"/>
      <c r="AIY40" s="5"/>
      <c r="AIZ40" s="5"/>
      <c r="AJA40" s="5"/>
      <c r="AJB40" s="5"/>
      <c r="AJC40" s="5"/>
      <c r="AJD40" s="5"/>
      <c r="AJE40" s="5"/>
      <c r="AJF40" s="5"/>
      <c r="AJG40" s="5"/>
      <c r="AJH40" s="5"/>
      <c r="AJI40" s="5"/>
      <c r="AJJ40" s="5"/>
      <c r="AJK40" s="5"/>
      <c r="AJL40" s="5"/>
      <c r="AJM40" s="5"/>
      <c r="AJN40" s="5"/>
      <c r="AJO40" s="5"/>
      <c r="AJP40" s="5"/>
      <c r="AJQ40" s="5"/>
      <c r="AJR40" s="5"/>
      <c r="AJS40" s="5"/>
      <c r="AJT40" s="5"/>
      <c r="AJU40" s="5"/>
      <c r="AJV40" s="5"/>
      <c r="AJW40" s="5"/>
      <c r="AJX40" s="5"/>
      <c r="AJY40" s="5"/>
      <c r="AJZ40" s="5"/>
      <c r="AKA40" s="5"/>
      <c r="AKB40" s="5"/>
      <c r="AKC40" s="5"/>
      <c r="AKD40" s="5"/>
      <c r="AKE40" s="5"/>
      <c r="AKF40" s="5"/>
      <c r="AKG40" s="5"/>
      <c r="AKH40" s="5"/>
      <c r="AKI40" s="5"/>
      <c r="AKJ40" s="5"/>
      <c r="AKK40" s="5"/>
      <c r="AKL40" s="5"/>
      <c r="AKM40" s="5"/>
      <c r="AKN40" s="5"/>
      <c r="AKO40" s="5"/>
      <c r="AKP40" s="5"/>
      <c r="AKQ40" s="5"/>
      <c r="AKR40" s="5"/>
      <c r="AKS40" s="5"/>
      <c r="AKT40" s="5"/>
      <c r="AKU40" s="5"/>
      <c r="AKV40" s="5"/>
      <c r="AKW40" s="5"/>
      <c r="AKX40" s="5"/>
      <c r="AKY40" s="5"/>
      <c r="AKZ40" s="5"/>
      <c r="ALA40" s="5"/>
      <c r="ALB40" s="5"/>
      <c r="ALC40" s="5"/>
      <c r="ALD40" s="5"/>
      <c r="ALE40" s="5"/>
      <c r="ALF40" s="5"/>
      <c r="ALG40" s="5"/>
      <c r="ALH40" s="5"/>
      <c r="ALI40" s="5"/>
      <c r="ALJ40" s="5"/>
      <c r="ALK40" s="5"/>
      <c r="ALL40" s="5"/>
      <c r="ALM40" s="5"/>
      <c r="ALN40" s="5"/>
      <c r="ALO40" s="5"/>
      <c r="ALP40" s="5"/>
      <c r="ALQ40" s="5"/>
      <c r="ALR40" s="5"/>
      <c r="ALS40" s="5"/>
      <c r="ALT40" s="5"/>
      <c r="ALU40" s="5"/>
      <c r="ALV40" s="5"/>
      <c r="ALW40" s="5"/>
      <c r="ALX40" s="5"/>
      <c r="ALY40" s="5"/>
      <c r="ALZ40" s="5"/>
      <c r="AMA40" s="5"/>
      <c r="AMB40" s="5"/>
      <c r="AMC40" s="5"/>
      <c r="AMD40" s="5"/>
      <c r="AME40" s="5"/>
      <c r="AMF40" s="5"/>
      <c r="AMG40" s="5"/>
      <c r="AMH40" s="5"/>
      <c r="AMI40" s="5"/>
      <c r="AMJ40" s="5"/>
      <c r="AMK40" s="5"/>
    </row>
    <row r="41" spans="1:1025" s="4" customFormat="1">
      <c r="A41" s="122" t="s">
        <v>103</v>
      </c>
      <c r="B41" s="63">
        <v>3.5000000000000003E-2</v>
      </c>
      <c r="C41" s="55">
        <v>600</v>
      </c>
      <c r="D41" s="45">
        <f t="shared" ref="D41:D42" si="69">C41</f>
        <v>600</v>
      </c>
      <c r="E41" s="55">
        <f t="shared" ref="E41:E42" si="70">(D41/(220*SQRT(3)*0.92))</f>
        <v>1.7115126557004718</v>
      </c>
      <c r="F41" s="55">
        <f t="shared" ref="F41:F42" si="71">E41*1.2</f>
        <v>2.0538151868405663</v>
      </c>
      <c r="G41" s="55">
        <f t="shared" ref="G41:G42" si="72">B41*F41</f>
        <v>7.1883531539419829E-2</v>
      </c>
      <c r="H41" s="45">
        <v>6</v>
      </c>
      <c r="I41" s="45">
        <f>IF(H41=95,'Quant. Condutores e eletrodutos'!B$3,IF(H41=70,'Quant. Condutores e eletrodutos'!B$4,IF(H41=50,'Quant. Condutores e eletrodutos'!B$5,IF(H41=35,'Quant. Condutores e eletrodutos'!B$6,IF(H41=25,'Quant. Condutores e eletrodutos'!B$7,IF(H41=16,'Quant. Condutores e eletrodutos'!B$8,IF(H41=10,'Quant. Condutores e eletrodutos'!B$9,IF(H41=6,'Quant. Condutores e eletrodutos'!B$10,IF(H41=4,'Quant. Condutores e eletrodutos'!B$11,"erro")))))))))</f>
        <v>5.25</v>
      </c>
      <c r="J41" s="64">
        <f t="shared" ref="J41:J42" si="73">B41*3000</f>
        <v>105.00000000000001</v>
      </c>
      <c r="K41" s="55">
        <v>220</v>
      </c>
      <c r="L41" s="55">
        <f t="shared" ref="L41:L42" si="74">B41*3000</f>
        <v>105.00000000000001</v>
      </c>
      <c r="M41" s="65">
        <f t="shared" ref="M41:M42" si="75">(G41*I41*100)/K41</f>
        <v>0.17154024571907003</v>
      </c>
      <c r="N41" s="123">
        <f t="shared" ref="N41:N42" si="76">M41+N40</f>
        <v>4.7422079210351962</v>
      </c>
      <c r="O41" s="63"/>
      <c r="P41" s="14"/>
      <c r="Q41" s="12"/>
      <c r="R41" s="13"/>
      <c r="S41" s="14"/>
      <c r="T41" s="14"/>
      <c r="U41" s="73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  <c r="AHA41" s="5"/>
      <c r="AHB41" s="5"/>
      <c r="AHC41" s="5"/>
      <c r="AHD41" s="5"/>
      <c r="AHE41" s="5"/>
      <c r="AHF41" s="5"/>
      <c r="AHG41" s="5"/>
      <c r="AHH41" s="5"/>
      <c r="AHI41" s="5"/>
      <c r="AHJ41" s="5"/>
      <c r="AHK41" s="5"/>
      <c r="AHL41" s="5"/>
      <c r="AHM41" s="5"/>
      <c r="AHN41" s="5"/>
      <c r="AHO41" s="5"/>
      <c r="AHP41" s="5"/>
      <c r="AHQ41" s="5"/>
      <c r="AHR41" s="5"/>
      <c r="AHS41" s="5"/>
      <c r="AHT41" s="5"/>
      <c r="AHU41" s="5"/>
      <c r="AHV41" s="5"/>
      <c r="AHW41" s="5"/>
      <c r="AHX41" s="5"/>
      <c r="AHY41" s="5"/>
      <c r="AHZ41" s="5"/>
      <c r="AIA41" s="5"/>
      <c r="AIB41" s="5"/>
      <c r="AIC41" s="5"/>
      <c r="AID41" s="5"/>
      <c r="AIE41" s="5"/>
      <c r="AIF41" s="5"/>
      <c r="AIG41" s="5"/>
      <c r="AIH41" s="5"/>
      <c r="AII41" s="5"/>
      <c r="AIJ41" s="5"/>
      <c r="AIK41" s="5"/>
      <c r="AIL41" s="5"/>
      <c r="AIM41" s="5"/>
      <c r="AIN41" s="5"/>
      <c r="AIO41" s="5"/>
      <c r="AIP41" s="5"/>
      <c r="AIQ41" s="5"/>
      <c r="AIR41" s="5"/>
      <c r="AIS41" s="5"/>
      <c r="AIT41" s="5"/>
      <c r="AIU41" s="5"/>
      <c r="AIV41" s="5"/>
      <c r="AIW41" s="5"/>
      <c r="AIX41" s="5"/>
      <c r="AIY41" s="5"/>
      <c r="AIZ41" s="5"/>
      <c r="AJA41" s="5"/>
      <c r="AJB41" s="5"/>
      <c r="AJC41" s="5"/>
      <c r="AJD41" s="5"/>
      <c r="AJE41" s="5"/>
      <c r="AJF41" s="5"/>
      <c r="AJG41" s="5"/>
      <c r="AJH41" s="5"/>
      <c r="AJI41" s="5"/>
      <c r="AJJ41" s="5"/>
      <c r="AJK41" s="5"/>
      <c r="AJL41" s="5"/>
      <c r="AJM41" s="5"/>
      <c r="AJN41" s="5"/>
      <c r="AJO41" s="5"/>
      <c r="AJP41" s="5"/>
      <c r="AJQ41" s="5"/>
      <c r="AJR41" s="5"/>
      <c r="AJS41" s="5"/>
      <c r="AJT41" s="5"/>
      <c r="AJU41" s="5"/>
      <c r="AJV41" s="5"/>
      <c r="AJW41" s="5"/>
      <c r="AJX41" s="5"/>
      <c r="AJY41" s="5"/>
      <c r="AJZ41" s="5"/>
      <c r="AKA41" s="5"/>
      <c r="AKB41" s="5"/>
      <c r="AKC41" s="5"/>
      <c r="AKD41" s="5"/>
      <c r="AKE41" s="5"/>
      <c r="AKF41" s="5"/>
      <c r="AKG41" s="5"/>
      <c r="AKH41" s="5"/>
      <c r="AKI41" s="5"/>
      <c r="AKJ41" s="5"/>
      <c r="AKK41" s="5"/>
      <c r="AKL41" s="5"/>
      <c r="AKM41" s="5"/>
      <c r="AKN41" s="5"/>
      <c r="AKO41" s="5"/>
      <c r="AKP41" s="5"/>
      <c r="AKQ41" s="5"/>
      <c r="AKR41" s="5"/>
      <c r="AKS41" s="5"/>
      <c r="AKT41" s="5"/>
      <c r="AKU41" s="5"/>
      <c r="AKV41" s="5"/>
      <c r="AKW41" s="5"/>
      <c r="AKX41" s="5"/>
      <c r="AKY41" s="5"/>
      <c r="AKZ41" s="5"/>
      <c r="ALA41" s="5"/>
      <c r="ALB41" s="5"/>
      <c r="ALC41" s="5"/>
      <c r="ALD41" s="5"/>
      <c r="ALE41" s="5"/>
      <c r="ALF41" s="5"/>
      <c r="ALG41" s="5"/>
      <c r="ALH41" s="5"/>
      <c r="ALI41" s="5"/>
      <c r="ALJ41" s="5"/>
      <c r="ALK41" s="5"/>
      <c r="ALL41" s="5"/>
      <c r="ALM41" s="5"/>
      <c r="ALN41" s="5"/>
      <c r="ALO41" s="5"/>
      <c r="ALP41" s="5"/>
      <c r="ALQ41" s="5"/>
      <c r="ALR41" s="5"/>
      <c r="ALS41" s="5"/>
      <c r="ALT41" s="5"/>
      <c r="ALU41" s="5"/>
      <c r="ALV41" s="5"/>
      <c r="ALW41" s="5"/>
      <c r="ALX41" s="5"/>
      <c r="ALY41" s="5"/>
      <c r="ALZ41" s="5"/>
      <c r="AMA41" s="5"/>
      <c r="AMB41" s="5"/>
      <c r="AMC41" s="5"/>
      <c r="AMD41" s="5"/>
      <c r="AME41" s="5"/>
      <c r="AMF41" s="5"/>
      <c r="AMG41" s="5"/>
      <c r="AMH41" s="5"/>
      <c r="AMI41" s="5"/>
      <c r="AMJ41" s="5"/>
      <c r="AMK41" s="5"/>
    </row>
    <row r="42" spans="1:1025" s="4" customFormat="1" ht="13.5" thickBot="1">
      <c r="A42" s="114" t="s">
        <v>104</v>
      </c>
      <c r="B42" s="115">
        <v>3.5000000000000003E-2</v>
      </c>
      <c r="C42" s="116">
        <v>300</v>
      </c>
      <c r="D42" s="117">
        <f t="shared" si="69"/>
        <v>300</v>
      </c>
      <c r="E42" s="116">
        <f t="shared" si="70"/>
        <v>0.85575632785023592</v>
      </c>
      <c r="F42" s="116">
        <f t="shared" si="71"/>
        <v>1.0269075934202831</v>
      </c>
      <c r="G42" s="116">
        <f t="shared" si="72"/>
        <v>3.5941765769709914E-2</v>
      </c>
      <c r="H42" s="117">
        <v>6</v>
      </c>
      <c r="I42" s="117">
        <f>IF(H42=95,'Quant. Condutores e eletrodutos'!B$3,IF(H42=70,'Quant. Condutores e eletrodutos'!B$4,IF(H42=50,'Quant. Condutores e eletrodutos'!B$5,IF(H42=35,'Quant. Condutores e eletrodutos'!B$6,IF(H42=25,'Quant. Condutores e eletrodutos'!B$7,IF(H42=16,'Quant. Condutores e eletrodutos'!B$8,IF(H42=10,'Quant. Condutores e eletrodutos'!B$9,IF(H42=6,'Quant. Condutores e eletrodutos'!B$10,IF(H42=4,'Quant. Condutores e eletrodutos'!B$11,"erro")))))))))</f>
        <v>5.25</v>
      </c>
      <c r="J42" s="119">
        <f t="shared" si="73"/>
        <v>105.00000000000001</v>
      </c>
      <c r="K42" s="116">
        <v>220</v>
      </c>
      <c r="L42" s="116">
        <f t="shared" si="74"/>
        <v>105.00000000000001</v>
      </c>
      <c r="M42" s="120">
        <f t="shared" si="75"/>
        <v>8.5770122859535017E-2</v>
      </c>
      <c r="N42" s="121">
        <f t="shared" si="76"/>
        <v>4.8279780438947313</v>
      </c>
      <c r="O42" s="63"/>
      <c r="P42" s="14"/>
      <c r="Q42" s="12"/>
      <c r="R42" s="13"/>
      <c r="S42" s="14"/>
      <c r="T42" s="14"/>
      <c r="U42" s="73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  <c r="AHA42" s="5"/>
      <c r="AHB42" s="5"/>
      <c r="AHC42" s="5"/>
      <c r="AHD42" s="5"/>
      <c r="AHE42" s="5"/>
      <c r="AHF42" s="5"/>
      <c r="AHG42" s="5"/>
      <c r="AHH42" s="5"/>
      <c r="AHI42" s="5"/>
      <c r="AHJ42" s="5"/>
      <c r="AHK42" s="5"/>
      <c r="AHL42" s="5"/>
      <c r="AHM42" s="5"/>
      <c r="AHN42" s="5"/>
      <c r="AHO42" s="5"/>
      <c r="AHP42" s="5"/>
      <c r="AHQ42" s="5"/>
      <c r="AHR42" s="5"/>
      <c r="AHS42" s="5"/>
      <c r="AHT42" s="5"/>
      <c r="AHU42" s="5"/>
      <c r="AHV42" s="5"/>
      <c r="AHW42" s="5"/>
      <c r="AHX42" s="5"/>
      <c r="AHY42" s="5"/>
      <c r="AHZ42" s="5"/>
      <c r="AIA42" s="5"/>
      <c r="AIB42" s="5"/>
      <c r="AIC42" s="5"/>
      <c r="AID42" s="5"/>
      <c r="AIE42" s="5"/>
      <c r="AIF42" s="5"/>
      <c r="AIG42" s="5"/>
      <c r="AIH42" s="5"/>
      <c r="AII42" s="5"/>
      <c r="AIJ42" s="5"/>
      <c r="AIK42" s="5"/>
      <c r="AIL42" s="5"/>
      <c r="AIM42" s="5"/>
      <c r="AIN42" s="5"/>
      <c r="AIO42" s="5"/>
      <c r="AIP42" s="5"/>
      <c r="AIQ42" s="5"/>
      <c r="AIR42" s="5"/>
      <c r="AIS42" s="5"/>
      <c r="AIT42" s="5"/>
      <c r="AIU42" s="5"/>
      <c r="AIV42" s="5"/>
      <c r="AIW42" s="5"/>
      <c r="AIX42" s="5"/>
      <c r="AIY42" s="5"/>
      <c r="AIZ42" s="5"/>
      <c r="AJA42" s="5"/>
      <c r="AJB42" s="5"/>
      <c r="AJC42" s="5"/>
      <c r="AJD42" s="5"/>
      <c r="AJE42" s="5"/>
      <c r="AJF42" s="5"/>
      <c r="AJG42" s="5"/>
      <c r="AJH42" s="5"/>
      <c r="AJI42" s="5"/>
      <c r="AJJ42" s="5"/>
      <c r="AJK42" s="5"/>
      <c r="AJL42" s="5"/>
      <c r="AJM42" s="5"/>
      <c r="AJN42" s="5"/>
      <c r="AJO42" s="5"/>
      <c r="AJP42" s="5"/>
      <c r="AJQ42" s="5"/>
      <c r="AJR42" s="5"/>
      <c r="AJS42" s="5"/>
      <c r="AJT42" s="5"/>
      <c r="AJU42" s="5"/>
      <c r="AJV42" s="5"/>
      <c r="AJW42" s="5"/>
      <c r="AJX42" s="5"/>
      <c r="AJY42" s="5"/>
      <c r="AJZ42" s="5"/>
      <c r="AKA42" s="5"/>
      <c r="AKB42" s="5"/>
      <c r="AKC42" s="5"/>
      <c r="AKD42" s="5"/>
      <c r="AKE42" s="5"/>
      <c r="AKF42" s="5"/>
      <c r="AKG42" s="5"/>
      <c r="AKH42" s="5"/>
      <c r="AKI42" s="5"/>
      <c r="AKJ42" s="5"/>
      <c r="AKK42" s="5"/>
      <c r="AKL42" s="5"/>
      <c r="AKM42" s="5"/>
      <c r="AKN42" s="5"/>
      <c r="AKO42" s="5"/>
      <c r="AKP42" s="5"/>
      <c r="AKQ42" s="5"/>
      <c r="AKR42" s="5"/>
      <c r="AKS42" s="5"/>
      <c r="AKT42" s="5"/>
      <c r="AKU42" s="5"/>
      <c r="AKV42" s="5"/>
      <c r="AKW42" s="5"/>
      <c r="AKX42" s="5"/>
      <c r="AKY42" s="5"/>
      <c r="AKZ42" s="5"/>
      <c r="ALA42" s="5"/>
      <c r="ALB42" s="5"/>
      <c r="ALC42" s="5"/>
      <c r="ALD42" s="5"/>
      <c r="ALE42" s="5"/>
      <c r="ALF42" s="5"/>
      <c r="ALG42" s="5"/>
      <c r="ALH42" s="5"/>
      <c r="ALI42" s="5"/>
      <c r="ALJ42" s="5"/>
      <c r="ALK42" s="5"/>
      <c r="ALL42" s="5"/>
      <c r="ALM42" s="5"/>
      <c r="ALN42" s="5"/>
      <c r="ALO42" s="5"/>
      <c r="ALP42" s="5"/>
      <c r="ALQ42" s="5"/>
      <c r="ALR42" s="5"/>
      <c r="ALS42" s="5"/>
      <c r="ALT42" s="5"/>
      <c r="ALU42" s="5"/>
      <c r="ALV42" s="5"/>
      <c r="ALW42" s="5"/>
      <c r="ALX42" s="5"/>
      <c r="ALY42" s="5"/>
      <c r="ALZ42" s="5"/>
      <c r="AMA42" s="5"/>
      <c r="AMB42" s="5"/>
      <c r="AMC42" s="5"/>
      <c r="AMD42" s="5"/>
      <c r="AME42" s="5"/>
      <c r="AMF42" s="5"/>
      <c r="AMG42" s="5"/>
      <c r="AMH42" s="5"/>
      <c r="AMI42" s="5"/>
      <c r="AMJ42" s="5"/>
      <c r="AMK42" s="5"/>
    </row>
    <row r="43" spans="1:1025">
      <c r="A43" s="62"/>
      <c r="B43" s="63"/>
      <c r="C43" s="55"/>
      <c r="D43" s="45"/>
      <c r="E43" s="55"/>
      <c r="F43" s="55"/>
      <c r="G43" s="55"/>
      <c r="H43" s="45"/>
      <c r="I43" s="45"/>
      <c r="J43" s="64"/>
      <c r="K43" s="55"/>
      <c r="L43" s="55"/>
      <c r="M43" s="65"/>
      <c r="N43" s="66"/>
      <c r="O43" s="12"/>
    </row>
    <row r="44" spans="1:1025">
      <c r="A44" s="70" t="s">
        <v>105</v>
      </c>
    </row>
    <row r="45" spans="1:1025">
      <c r="A45" s="71" t="s">
        <v>78</v>
      </c>
    </row>
  </sheetData>
  <mergeCells count="17">
    <mergeCell ref="R1:S1"/>
    <mergeCell ref="A1:N1"/>
    <mergeCell ref="A2:N2"/>
    <mergeCell ref="B5:F5"/>
    <mergeCell ref="A18:N18"/>
    <mergeCell ref="Q35:T35"/>
    <mergeCell ref="K15:K16"/>
    <mergeCell ref="M15:M16"/>
    <mergeCell ref="N15:N16"/>
    <mergeCell ref="A17:N17"/>
    <mergeCell ref="C15:C16"/>
    <mergeCell ref="D15:D16"/>
    <mergeCell ref="E15:E16"/>
    <mergeCell ref="F15:F16"/>
    <mergeCell ref="G15:G16"/>
    <mergeCell ref="H15:H16"/>
    <mergeCell ref="I15:I16"/>
  </mergeCells>
  <conditionalFormatting sqref="I19:I33 I35:I42">
    <cfRule type="containsText" dxfId="14" priority="94" operator="containsText" text="erro">
      <formula>NOT(ISERROR(SEARCH("erro",I19)))</formula>
    </cfRule>
    <cfRule type="cellIs" dxfId="13" priority="95" operator="equal">
      <formula>"""erro"""</formula>
    </cfRule>
  </conditionalFormatting>
  <conditionalFormatting sqref="N19:N33 N35:N42">
    <cfRule type="cellIs" dxfId="12" priority="93" operator="greaterThan">
      <formula>6</formula>
    </cfRule>
  </conditionalFormatting>
  <conditionalFormatting sqref="N19:N33 N35:N42">
    <cfRule type="cellIs" dxfId="11" priority="92" operator="greaterThan">
      <formula>7</formula>
    </cfRule>
  </conditionalFormatting>
  <conditionalFormatting sqref="I43">
    <cfRule type="containsText" dxfId="10" priority="63" operator="containsText" text="erro">
      <formula>NOT(ISERROR(SEARCH("erro",I43)))</formula>
    </cfRule>
    <cfRule type="cellIs" dxfId="9" priority="64" operator="equal">
      <formula>"""erro"""</formula>
    </cfRule>
  </conditionalFormatting>
  <conditionalFormatting sqref="N43">
    <cfRule type="cellIs" dxfId="8" priority="62" operator="greaterThan">
      <formula>6</formula>
    </cfRule>
  </conditionalFormatting>
  <conditionalFormatting sqref="N43">
    <cfRule type="cellIs" dxfId="7" priority="61" operator="greaterThan">
      <formula>7</formula>
    </cfRule>
  </conditionalFormatting>
  <conditionalFormatting sqref="I34">
    <cfRule type="containsText" dxfId="6" priority="3" operator="containsText" text="erro">
      <formula>NOT(ISERROR(SEARCH("erro",I34)))</formula>
    </cfRule>
    <cfRule type="cellIs" dxfId="5" priority="4" operator="equal">
      <formula>"""erro"""</formula>
    </cfRule>
  </conditionalFormatting>
  <conditionalFormatting sqref="N34">
    <cfRule type="cellIs" dxfId="4" priority="2" operator="greaterThan">
      <formula>6</formula>
    </cfRule>
  </conditionalFormatting>
  <conditionalFormatting sqref="N34">
    <cfRule type="cellIs" dxfId="3" priority="1" operator="greaterThan">
      <formula>7</formula>
    </cfRule>
  </conditionalFormatting>
  <printOptions gridLines="1"/>
  <pageMargins left="0.98425196850393704" right="0.78740157480314965" top="1.5748031496062993" bottom="0.78740157480314965" header="0.51181102362204722" footer="0.51181102362204722"/>
  <pageSetup paperSize="9" scale="95" firstPageNumber="0" orientation="portrait" r:id="rId1"/>
  <headerFooter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zoomScale="85" zoomScaleNormal="85" workbookViewId="0">
      <selection activeCell="P31" sqref="P31"/>
    </sheetView>
  </sheetViews>
  <sheetFormatPr defaultRowHeight="12.75"/>
  <cols>
    <col min="1" max="1" width="18.42578125" customWidth="1"/>
    <col min="2" max="2" width="11.140625" customWidth="1"/>
    <col min="4" max="4" width="11.42578125" customWidth="1"/>
    <col min="9" max="9" width="9.42578125" customWidth="1"/>
    <col min="12" max="12" width="9.140625" customWidth="1"/>
  </cols>
  <sheetData>
    <row r="1" spans="1:27">
      <c r="A1" s="103" t="s">
        <v>16</v>
      </c>
      <c r="B1" s="90" t="s">
        <v>17</v>
      </c>
      <c r="C1" s="90"/>
      <c r="D1" s="4"/>
      <c r="E1" s="4"/>
    </row>
    <row r="2" spans="1:27" ht="13.5" thickBot="1">
      <c r="A2" s="103"/>
      <c r="B2" s="90"/>
      <c r="C2" s="90"/>
      <c r="D2" s="4"/>
      <c r="E2" s="4"/>
    </row>
    <row r="3" spans="1:27" ht="17.25" thickTop="1">
      <c r="A3" s="9" t="s">
        <v>18</v>
      </c>
      <c r="B3" s="9">
        <v>0.43</v>
      </c>
      <c r="C3" s="10"/>
      <c r="D3" s="4"/>
      <c r="E3" s="4"/>
      <c r="G3" s="104" t="s">
        <v>69</v>
      </c>
      <c r="H3" s="97" t="s">
        <v>62</v>
      </c>
      <c r="I3" s="98"/>
      <c r="J3" s="97" t="s">
        <v>63</v>
      </c>
      <c r="K3" s="98"/>
      <c r="L3" s="97" t="s">
        <v>61</v>
      </c>
      <c r="M3" s="98"/>
      <c r="N3" s="97" t="s">
        <v>64</v>
      </c>
      <c r="O3" s="98"/>
      <c r="P3" s="97" t="s">
        <v>65</v>
      </c>
      <c r="Q3" s="98"/>
      <c r="R3" s="97" t="s">
        <v>66</v>
      </c>
      <c r="S3" s="98"/>
      <c r="T3" s="97" t="s">
        <v>67</v>
      </c>
      <c r="U3" s="98"/>
      <c r="V3" s="97" t="s">
        <v>68</v>
      </c>
      <c r="W3" s="98"/>
      <c r="X3" s="97" t="s">
        <v>80</v>
      </c>
      <c r="Y3" s="98"/>
      <c r="Z3" s="101"/>
      <c r="AA3" s="101"/>
    </row>
    <row r="4" spans="1:27" ht="16.5">
      <c r="A4" s="9" t="s">
        <v>19</v>
      </c>
      <c r="B4" s="9">
        <v>0.55000000000000004</v>
      </c>
      <c r="C4" s="10"/>
      <c r="D4" s="4"/>
      <c r="E4" s="4"/>
      <c r="G4" s="105"/>
      <c r="H4" s="28" t="s">
        <v>43</v>
      </c>
      <c r="I4" s="29" t="s">
        <v>60</v>
      </c>
      <c r="J4" s="28" t="s">
        <v>43</v>
      </c>
      <c r="K4" s="29" t="s">
        <v>60</v>
      </c>
      <c r="L4" s="28" t="s">
        <v>43</v>
      </c>
      <c r="M4" s="29" t="s">
        <v>60</v>
      </c>
      <c r="N4" s="28" t="s">
        <v>43</v>
      </c>
      <c r="O4" s="29" t="s">
        <v>60</v>
      </c>
      <c r="P4" s="28" t="s">
        <v>43</v>
      </c>
      <c r="Q4" s="29" t="s">
        <v>60</v>
      </c>
      <c r="R4" s="28" t="s">
        <v>43</v>
      </c>
      <c r="S4" s="29" t="s">
        <v>60</v>
      </c>
      <c r="T4" s="28" t="s">
        <v>43</v>
      </c>
      <c r="U4" s="29" t="s">
        <v>60</v>
      </c>
      <c r="V4" s="28" t="s">
        <v>43</v>
      </c>
      <c r="W4" s="29" t="s">
        <v>60</v>
      </c>
      <c r="X4" s="28" t="s">
        <v>43</v>
      </c>
      <c r="Y4" s="29" t="s">
        <v>60</v>
      </c>
      <c r="Z4" s="27"/>
      <c r="AA4" s="27"/>
    </row>
    <row r="5" spans="1:27" ht="16.5">
      <c r="A5" s="9" t="s">
        <v>20</v>
      </c>
      <c r="B5" s="9">
        <v>0.76</v>
      </c>
      <c r="C5" s="10"/>
      <c r="D5" s="4"/>
      <c r="E5" s="4"/>
      <c r="G5" s="31">
        <f>'CIRC 01.'!A18</f>
        <v>0</v>
      </c>
      <c r="H5" s="30">
        <f>IF('CIRC 01.'!H18=95,'CIRC 01.'!B18*1000,0)</f>
        <v>0</v>
      </c>
      <c r="I5" s="99">
        <f>SUM(H5:H47)</f>
        <v>0</v>
      </c>
      <c r="J5" s="30">
        <f>IF('CIRC 01.'!H18=70,'CIRC 01.'!B18*1000,0)</f>
        <v>0</v>
      </c>
      <c r="K5" s="99">
        <f>SUM(J5:J47)</f>
        <v>0</v>
      </c>
      <c r="L5" s="30">
        <f>IF('CIRC 01.'!H18=50,'CIRC 01.'!B18*1000,0)</f>
        <v>0</v>
      </c>
      <c r="M5" s="99">
        <f>SUM(L5:L47)</f>
        <v>0</v>
      </c>
      <c r="N5" s="30">
        <f>IF('CIRC 01.'!H18=35,'CIRC 01.'!B18*1000,0)</f>
        <v>0</v>
      </c>
      <c r="O5" s="99">
        <f>SUM(N5:N47)</f>
        <v>0</v>
      </c>
      <c r="P5" s="30">
        <f>IF('CIRC 01.'!H18=25,'CIRC 01.'!B18*1000,0)</f>
        <v>0</v>
      </c>
      <c r="Q5" s="99">
        <f>SUM(P5:P47)</f>
        <v>0</v>
      </c>
      <c r="R5" s="30">
        <f>IF('CIRC 01.'!H18=16,'CIRC 01.'!B18*1000,0)</f>
        <v>0</v>
      </c>
      <c r="S5" s="99">
        <f>SUM(R5:R47)</f>
        <v>0</v>
      </c>
      <c r="T5" s="30">
        <f>IF('CIRC 01.'!H18=10,'CIRC 01.'!B18*1000,0)</f>
        <v>0</v>
      </c>
      <c r="U5" s="99">
        <f>SUM(T5:T47)</f>
        <v>165</v>
      </c>
      <c r="V5" s="30">
        <f>IF('CIRC 01.'!H18=6,'CIRC 01.'!B18*1000,0)</f>
        <v>0</v>
      </c>
      <c r="W5" s="99">
        <f>SUM(V5:V47)</f>
        <v>225</v>
      </c>
      <c r="X5" s="30">
        <f>IF('CIRC 01.'!H18=4,'CIRC 01.'!B18*1000,0)</f>
        <v>0</v>
      </c>
      <c r="Y5" s="99">
        <f>SUM(X5:X47)</f>
        <v>251.5</v>
      </c>
      <c r="Z5" s="13"/>
      <c r="AA5" s="102"/>
    </row>
    <row r="6" spans="1:27" ht="16.5">
      <c r="A6" s="9" t="s">
        <v>21</v>
      </c>
      <c r="B6" s="9">
        <v>0.98</v>
      </c>
      <c r="C6" s="4"/>
      <c r="D6" s="4"/>
      <c r="E6" s="4"/>
      <c r="G6" s="31" t="str">
        <f>'CIRC 01.'!A19</f>
        <v>T1 - QC</v>
      </c>
      <c r="H6" s="30">
        <f>IF('CIRC 01.'!H19=95,'CIRC 01.'!B19*1000,0)</f>
        <v>0</v>
      </c>
      <c r="I6" s="99"/>
      <c r="J6" s="30">
        <f>IF('CIRC 01.'!H19=70,'CIRC 01.'!B19*1000,0)</f>
        <v>0</v>
      </c>
      <c r="K6" s="99"/>
      <c r="L6" s="30">
        <f>IF('CIRC 01.'!H19=50,'CIRC 01.'!B19*1000,0)</f>
        <v>0</v>
      </c>
      <c r="M6" s="99"/>
      <c r="N6" s="30">
        <f>IF('CIRC 01.'!H19=35,'CIRC 01.'!B19*1000,0)</f>
        <v>0</v>
      </c>
      <c r="O6" s="99"/>
      <c r="P6" s="30">
        <f>IF('CIRC 01.'!H19=25,'CIRC 01.'!B19*1000,0)</f>
        <v>0</v>
      </c>
      <c r="Q6" s="99"/>
      <c r="R6" s="30">
        <f>IF('CIRC 01.'!H19=16,'CIRC 01.'!B19*1000,0)</f>
        <v>0</v>
      </c>
      <c r="S6" s="99"/>
      <c r="T6" s="30">
        <f>IF('CIRC 01.'!H19=10,'CIRC 01.'!B19*1000,0)</f>
        <v>5</v>
      </c>
      <c r="U6" s="99"/>
      <c r="V6" s="30">
        <f>IF('CIRC 01.'!H19=6,'CIRC 01.'!B19*1000,0)</f>
        <v>0</v>
      </c>
      <c r="W6" s="99"/>
      <c r="X6" s="30">
        <f>IF('CIRC 01.'!H19=4,'CIRC 01.'!B19*1000,0)</f>
        <v>0</v>
      </c>
      <c r="Y6" s="99"/>
      <c r="Z6" s="13"/>
      <c r="AA6" s="102"/>
    </row>
    <row r="7" spans="1:27" ht="16.5">
      <c r="A7" s="7" t="s">
        <v>22</v>
      </c>
      <c r="B7" s="8">
        <v>1.33</v>
      </c>
      <c r="C7" s="4"/>
      <c r="D7" s="4"/>
      <c r="E7" s="4"/>
      <c r="G7" s="31" t="str">
        <f>'CIRC 01.'!A20</f>
        <v>QC - A</v>
      </c>
      <c r="H7" s="30">
        <f>IF('CIRC 01.'!H20=95,'CIRC 01.'!B20*1000,0)</f>
        <v>0</v>
      </c>
      <c r="I7" s="99"/>
      <c r="J7" s="30">
        <f>IF('CIRC 01.'!H20=70,'CIRC 01.'!B20*1000,0)</f>
        <v>0</v>
      </c>
      <c r="K7" s="99"/>
      <c r="L7" s="30">
        <f>IF('CIRC 01.'!H20=50,'CIRC 01.'!B20*1000,0)</f>
        <v>0</v>
      </c>
      <c r="M7" s="99"/>
      <c r="N7" s="30">
        <f>IF('CIRC 01.'!H20=35,'CIRC 01.'!B20*1000,0)</f>
        <v>0</v>
      </c>
      <c r="O7" s="99"/>
      <c r="P7" s="30">
        <f>IF('CIRC 01.'!H20=25,'CIRC 01.'!B20*1000,0)</f>
        <v>0</v>
      </c>
      <c r="Q7" s="99"/>
      <c r="R7" s="30">
        <f>IF('CIRC 01.'!H20=16,'CIRC 01.'!B20*1000,0)</f>
        <v>0</v>
      </c>
      <c r="S7" s="99"/>
      <c r="T7" s="30">
        <f>IF('CIRC 01.'!H20=10,'CIRC 01.'!B20*1000,0)</f>
        <v>16.5</v>
      </c>
      <c r="U7" s="99"/>
      <c r="V7" s="30">
        <f>IF('CIRC 01.'!H20=6,'CIRC 01.'!B20*1000,0)</f>
        <v>0</v>
      </c>
      <c r="W7" s="99"/>
      <c r="X7" s="30">
        <f>IF('CIRC 01.'!H20=4,'CIRC 01.'!B20*1000,0)</f>
        <v>0</v>
      </c>
      <c r="Y7" s="99"/>
      <c r="Z7" s="13"/>
      <c r="AA7" s="102"/>
    </row>
    <row r="8" spans="1:27" ht="16.5">
      <c r="A8" s="7" t="s">
        <v>23</v>
      </c>
      <c r="B8" s="6">
        <v>2.0299999999999998</v>
      </c>
      <c r="C8" s="4"/>
      <c r="D8" s="4"/>
      <c r="E8" s="4"/>
      <c r="G8" s="31">
        <f>'CIRC 01.'!A21</f>
        <v>0</v>
      </c>
      <c r="H8" s="30">
        <f>IF('CIRC 01.'!H21=95,'CIRC 01.'!B21*1000,0)</f>
        <v>0</v>
      </c>
      <c r="I8" s="99"/>
      <c r="J8" s="30">
        <f>IF('CIRC 01.'!H21=70,'CIRC 01.'!B21*1000,0)</f>
        <v>0</v>
      </c>
      <c r="K8" s="99"/>
      <c r="L8" s="30">
        <f>IF('CIRC 01.'!H21=50,'CIRC 01.'!B21*1000,0)</f>
        <v>0</v>
      </c>
      <c r="M8" s="99"/>
      <c r="N8" s="30">
        <f>IF('CIRC 01.'!H21=35,'CIRC 01.'!B21*1000,0)</f>
        <v>0</v>
      </c>
      <c r="O8" s="99"/>
      <c r="P8" s="30">
        <f>IF('CIRC 01.'!H21=25,'CIRC 01.'!B21*1000,0)</f>
        <v>0</v>
      </c>
      <c r="Q8" s="99"/>
      <c r="R8" s="30">
        <f>IF('CIRC 01.'!H21=16,'CIRC 01.'!B21*1000,0)</f>
        <v>0</v>
      </c>
      <c r="S8" s="99"/>
      <c r="T8" s="30">
        <f>IF('CIRC 01.'!H21=10,'CIRC 01.'!B21*1000,0)</f>
        <v>0</v>
      </c>
      <c r="U8" s="99"/>
      <c r="V8" s="30">
        <f>IF('CIRC 01.'!H21=6,'CIRC 01.'!B21*1000,0)</f>
        <v>0</v>
      </c>
      <c r="W8" s="99"/>
      <c r="X8" s="30">
        <f>IF('CIRC 01.'!H21=4,'CIRC 01.'!B21*1000,0)</f>
        <v>0</v>
      </c>
      <c r="Y8" s="99"/>
      <c r="Z8" s="13"/>
      <c r="AA8" s="102"/>
    </row>
    <row r="9" spans="1:27" ht="16.5">
      <c r="A9" s="7" t="s">
        <v>24</v>
      </c>
      <c r="B9" s="6">
        <v>3.17</v>
      </c>
      <c r="C9" s="4"/>
      <c r="D9" s="4"/>
      <c r="E9" s="4"/>
      <c r="G9" s="31" t="str">
        <f>'CIRC 01.'!A22</f>
        <v>A - B</v>
      </c>
      <c r="H9" s="30">
        <f>IF('CIRC 01.'!H22=95,'CIRC 01.'!B22*1000,0)</f>
        <v>0</v>
      </c>
      <c r="I9" s="99"/>
      <c r="J9" s="30">
        <f>IF('CIRC 01.'!H22=70,'CIRC 01.'!B22*1000,0)</f>
        <v>0</v>
      </c>
      <c r="K9" s="99"/>
      <c r="L9" s="30">
        <f>IF('CIRC 01.'!H22=50,'CIRC 01.'!B22*1000,0)</f>
        <v>0</v>
      </c>
      <c r="M9" s="99"/>
      <c r="N9" s="30">
        <f>IF('CIRC 01.'!H22=35,'CIRC 01.'!B22*1000,0)</f>
        <v>0</v>
      </c>
      <c r="O9" s="99"/>
      <c r="P9" s="30">
        <f>IF('CIRC 01.'!H22=25,'CIRC 01.'!B22*1000,0)</f>
        <v>0</v>
      </c>
      <c r="Q9" s="99"/>
      <c r="R9" s="30">
        <f>IF('CIRC 01.'!H22=16,'CIRC 01.'!B22*1000,0)</f>
        <v>0</v>
      </c>
      <c r="S9" s="99"/>
      <c r="T9" s="30">
        <f>IF('CIRC 01.'!H22=10,'CIRC 01.'!B22*1000,0)</f>
        <v>0</v>
      </c>
      <c r="U9" s="99"/>
      <c r="V9" s="30">
        <f>IF('CIRC 01.'!H22=6,'CIRC 01.'!B22*1000,0)</f>
        <v>0</v>
      </c>
      <c r="W9" s="99"/>
      <c r="X9" s="30">
        <f>IF('CIRC 01.'!H22=4,'CIRC 01.'!B22*1000,0)</f>
        <v>26.5</v>
      </c>
      <c r="Y9" s="99"/>
      <c r="Z9" s="13"/>
      <c r="AA9" s="102"/>
    </row>
    <row r="10" spans="1:27" ht="16.5">
      <c r="A10" s="7" t="s">
        <v>25</v>
      </c>
      <c r="B10" s="6">
        <v>5.25</v>
      </c>
      <c r="C10" s="4"/>
      <c r="D10" s="4"/>
      <c r="E10" s="4"/>
      <c r="G10" s="31" t="str">
        <f>'CIRC 01.'!A23</f>
        <v>B - C</v>
      </c>
      <c r="H10" s="30">
        <f>IF('CIRC 01.'!H23=95,'CIRC 01.'!B23*1000,0)</f>
        <v>0</v>
      </c>
      <c r="I10" s="99"/>
      <c r="J10" s="30">
        <f>IF('CIRC 01.'!H23=70,'CIRC 01.'!B23*1000,0)</f>
        <v>0</v>
      </c>
      <c r="K10" s="99"/>
      <c r="L10" s="30">
        <f>IF('CIRC 01.'!H23=50,'CIRC 01.'!B23*1000,0)</f>
        <v>0</v>
      </c>
      <c r="M10" s="99"/>
      <c r="N10" s="30">
        <f>IF('CIRC 01.'!H23=35,'CIRC 01.'!B23*1000,0)</f>
        <v>0</v>
      </c>
      <c r="O10" s="99"/>
      <c r="P10" s="30">
        <f>IF('CIRC 01.'!H23=25,'CIRC 01.'!B23*1000,0)</f>
        <v>0</v>
      </c>
      <c r="Q10" s="99"/>
      <c r="R10" s="30">
        <f>IF('CIRC 01.'!H23=16,'CIRC 01.'!B23*1000,0)</f>
        <v>0</v>
      </c>
      <c r="S10" s="99"/>
      <c r="T10" s="30">
        <f>IF('CIRC 01.'!H23=10,'CIRC 01.'!B23*1000,0)</f>
        <v>0</v>
      </c>
      <c r="U10" s="99"/>
      <c r="V10" s="30">
        <f>IF('CIRC 01.'!H23=6,'CIRC 01.'!B23*1000,0)</f>
        <v>0</v>
      </c>
      <c r="W10" s="99"/>
      <c r="X10" s="30">
        <f>IF('CIRC 01.'!H23=4,'CIRC 01.'!B23*1000,0)</f>
        <v>35</v>
      </c>
      <c r="Y10" s="99"/>
      <c r="Z10" s="13"/>
      <c r="AA10" s="102"/>
    </row>
    <row r="11" spans="1:27" ht="16.5">
      <c r="A11" s="9" t="s">
        <v>26</v>
      </c>
      <c r="B11" s="9">
        <v>7.79</v>
      </c>
      <c r="C11" s="4"/>
      <c r="D11" s="4"/>
      <c r="E11" s="4"/>
      <c r="G11" s="31" t="str">
        <f>'CIRC 01.'!A24</f>
        <v>C - D</v>
      </c>
      <c r="H11" s="30">
        <f>IF('CIRC 01.'!H24=95,'CIRC 01.'!B24*1000,0)</f>
        <v>0</v>
      </c>
      <c r="I11" s="99"/>
      <c r="J11" s="30">
        <f>IF('CIRC 01.'!H24=70,'CIRC 01.'!B24*1000,0)</f>
        <v>0</v>
      </c>
      <c r="K11" s="99"/>
      <c r="L11" s="30">
        <f>IF('CIRC 01.'!H24=50,'CIRC 01.'!B24*1000,0)</f>
        <v>0</v>
      </c>
      <c r="M11" s="99"/>
      <c r="N11" s="30">
        <f>IF('CIRC 01.'!H24=35,'CIRC 01.'!B24*1000,0)</f>
        <v>0</v>
      </c>
      <c r="O11" s="99"/>
      <c r="P11" s="30">
        <f>IF('CIRC 01.'!H24=25,'CIRC 01.'!B24*1000,0)</f>
        <v>0</v>
      </c>
      <c r="Q11" s="99"/>
      <c r="R11" s="30">
        <f>IF('CIRC 01.'!H24=16,'CIRC 01.'!B24*1000,0)</f>
        <v>0</v>
      </c>
      <c r="S11" s="99"/>
      <c r="T11" s="30">
        <f>IF('CIRC 01.'!H24=10,'CIRC 01.'!B24*1000,0)</f>
        <v>0</v>
      </c>
      <c r="U11" s="99"/>
      <c r="V11" s="30">
        <f>IF('CIRC 01.'!H24=6,'CIRC 01.'!B24*1000,0)</f>
        <v>0</v>
      </c>
      <c r="W11" s="99"/>
      <c r="X11" s="30">
        <f>IF('CIRC 01.'!H24=4,'CIRC 01.'!B24*1000,0)</f>
        <v>30</v>
      </c>
      <c r="Y11" s="99"/>
      <c r="Z11" s="13"/>
      <c r="AA11" s="102"/>
    </row>
    <row r="12" spans="1:27" ht="16.5">
      <c r="A12" s="9" t="s">
        <v>27</v>
      </c>
      <c r="B12" s="23">
        <v>12.4</v>
      </c>
      <c r="C12" s="4"/>
      <c r="D12" s="4"/>
      <c r="E12" s="4"/>
      <c r="G12" s="31" t="str">
        <f>'CIRC 01.'!A25</f>
        <v>D- E</v>
      </c>
      <c r="H12" s="30">
        <f>IF('CIRC 01.'!H25=95,'CIRC 01.'!B25*1000,0)</f>
        <v>0</v>
      </c>
      <c r="I12" s="99"/>
      <c r="J12" s="30">
        <f>IF('CIRC 01.'!H25=70,'CIRC 01.'!B25*1000,0)</f>
        <v>0</v>
      </c>
      <c r="K12" s="99"/>
      <c r="L12" s="30">
        <f>IF('CIRC 01.'!H25=50,'CIRC 01.'!B25*1000,0)</f>
        <v>0</v>
      </c>
      <c r="M12" s="99"/>
      <c r="N12" s="30">
        <f>IF('CIRC 01.'!H25=35,'CIRC 01.'!B25*1000,0)</f>
        <v>0</v>
      </c>
      <c r="O12" s="99"/>
      <c r="P12" s="30">
        <f>IF('CIRC 01.'!H25=25,'CIRC 01.'!B25*1000,0)</f>
        <v>0</v>
      </c>
      <c r="Q12" s="99"/>
      <c r="R12" s="30">
        <f>IF('CIRC 01.'!H25=16,'CIRC 01.'!B25*1000,0)</f>
        <v>0</v>
      </c>
      <c r="S12" s="99"/>
      <c r="T12" s="30">
        <f>IF('CIRC 01.'!H25=10,'CIRC 01.'!B25*1000,0)</f>
        <v>0</v>
      </c>
      <c r="U12" s="99"/>
      <c r="V12" s="30">
        <f>IF('CIRC 01.'!H25=6,'CIRC 01.'!B25*1000,0)</f>
        <v>0</v>
      </c>
      <c r="W12" s="99"/>
      <c r="X12" s="30">
        <f>IF('CIRC 01.'!H25=4,'CIRC 01.'!B25*1000,0)</f>
        <v>30</v>
      </c>
      <c r="Y12" s="99"/>
      <c r="Z12" s="13"/>
      <c r="AA12" s="102"/>
    </row>
    <row r="13" spans="1:27">
      <c r="A13" s="4"/>
      <c r="B13" s="4"/>
      <c r="C13" s="4"/>
      <c r="D13" s="4"/>
      <c r="E13" s="4"/>
      <c r="G13" s="31" t="str">
        <f>'CIRC 01.'!A26</f>
        <v>E - F</v>
      </c>
      <c r="H13" s="30">
        <f>IF('CIRC 01.'!H26=95,'CIRC 01.'!B26*1000,0)</f>
        <v>0</v>
      </c>
      <c r="I13" s="99"/>
      <c r="J13" s="30">
        <f>IF('CIRC 01.'!H26=70,'CIRC 01.'!B26*1000,0)</f>
        <v>0</v>
      </c>
      <c r="K13" s="99"/>
      <c r="L13" s="30">
        <f>IF('CIRC 01.'!H26=50,'CIRC 01.'!B26*1000,0)</f>
        <v>0</v>
      </c>
      <c r="M13" s="99"/>
      <c r="N13" s="30">
        <f>IF('CIRC 01.'!H26=35,'CIRC 01.'!B26*1000,0)</f>
        <v>0</v>
      </c>
      <c r="O13" s="99"/>
      <c r="P13" s="30">
        <f>IF('CIRC 01.'!H26=25,'CIRC 01.'!B26*1000,0)</f>
        <v>0</v>
      </c>
      <c r="Q13" s="99"/>
      <c r="R13" s="30">
        <f>IF('CIRC 01.'!H26=16,'CIRC 01.'!B26*1000,0)</f>
        <v>0</v>
      </c>
      <c r="S13" s="99"/>
      <c r="T13" s="30">
        <f>IF('CIRC 01.'!H26=10,'CIRC 01.'!B26*1000,0)</f>
        <v>0</v>
      </c>
      <c r="U13" s="99"/>
      <c r="V13" s="30">
        <f>IF('CIRC 01.'!H26=6,'CIRC 01.'!B26*1000,0)</f>
        <v>0</v>
      </c>
      <c r="W13" s="99"/>
      <c r="X13" s="30">
        <f>IF('CIRC 01.'!H26=4,'CIRC 01.'!B26*1000,0)</f>
        <v>35</v>
      </c>
      <c r="Y13" s="99"/>
      <c r="Z13" s="13"/>
      <c r="AA13" s="102"/>
    </row>
    <row r="14" spans="1:27">
      <c r="A14" s="18" t="s">
        <v>16</v>
      </c>
      <c r="B14" s="19" t="s">
        <v>28</v>
      </c>
      <c r="C14" s="19" t="s">
        <v>29</v>
      </c>
      <c r="D14" s="19" t="s">
        <v>30</v>
      </c>
      <c r="E14" s="24"/>
      <c r="G14" s="31" t="str">
        <f>'CIRC 01.'!A27</f>
        <v>F - G</v>
      </c>
      <c r="H14" s="30">
        <f>IF('CIRC 01.'!H27=95,'CIRC 01.'!B27*1000,0)</f>
        <v>0</v>
      </c>
      <c r="I14" s="99"/>
      <c r="J14" s="30">
        <f>IF('CIRC 01.'!H27=70,'CIRC 01.'!B27*1000,0)</f>
        <v>0</v>
      </c>
      <c r="K14" s="99"/>
      <c r="L14" s="30">
        <f>IF('CIRC 01.'!H27=50,'CIRC 01.'!B27*1000,0)</f>
        <v>0</v>
      </c>
      <c r="M14" s="99"/>
      <c r="N14" s="30">
        <f>IF('CIRC 01.'!H27=35,'CIRC 01.'!B27*1000,0)</f>
        <v>0</v>
      </c>
      <c r="O14" s="99"/>
      <c r="P14" s="30">
        <f>IF('CIRC 01.'!H27=25,'CIRC 01.'!B27*1000,0)</f>
        <v>0</v>
      </c>
      <c r="Q14" s="99"/>
      <c r="R14" s="30">
        <f>IF('CIRC 01.'!H27=16,'CIRC 01.'!B27*1000,0)</f>
        <v>0</v>
      </c>
      <c r="S14" s="99"/>
      <c r="T14" s="30">
        <f>IF('CIRC 01.'!H27=10,'CIRC 01.'!B27*1000,0)</f>
        <v>0</v>
      </c>
      <c r="U14" s="99"/>
      <c r="V14" s="30">
        <f>IF('CIRC 01.'!H27=6,'CIRC 01.'!B27*1000,0)</f>
        <v>0</v>
      </c>
      <c r="W14" s="99"/>
      <c r="X14" s="30">
        <f>IF('CIRC 01.'!H27=4,'CIRC 01.'!B27*1000,0)</f>
        <v>30</v>
      </c>
      <c r="Y14" s="99"/>
      <c r="Z14" s="13"/>
      <c r="AA14" s="102"/>
    </row>
    <row r="15" spans="1:27">
      <c r="A15" s="11" t="s">
        <v>31</v>
      </c>
      <c r="B15" s="13">
        <f>I5*1.05</f>
        <v>0</v>
      </c>
      <c r="C15" s="22">
        <f>B15*2</f>
        <v>0</v>
      </c>
      <c r="D15" s="22">
        <f>B15*3</f>
        <v>0</v>
      </c>
      <c r="E15" s="24"/>
      <c r="G15" s="31" t="str">
        <f>'CIRC 01.'!A28</f>
        <v>G - H</v>
      </c>
      <c r="H15" s="30">
        <f>IF('CIRC 01.'!H28=95,'CIRC 01.'!B28*1000,0)</f>
        <v>0</v>
      </c>
      <c r="I15" s="99"/>
      <c r="J15" s="30">
        <f>IF('CIRC 01.'!H28=70,'CIRC 01.'!B28*1000,0)</f>
        <v>0</v>
      </c>
      <c r="K15" s="99"/>
      <c r="L15" s="30">
        <f>IF('CIRC 01.'!H28=50,'CIRC 01.'!B28*1000,0)</f>
        <v>0</v>
      </c>
      <c r="M15" s="99"/>
      <c r="N15" s="30">
        <f>IF('CIRC 01.'!H28=35,'CIRC 01.'!B28*1000,0)</f>
        <v>0</v>
      </c>
      <c r="O15" s="99"/>
      <c r="P15" s="30">
        <f>IF('CIRC 01.'!H28=25,'CIRC 01.'!B28*1000,0)</f>
        <v>0</v>
      </c>
      <c r="Q15" s="99"/>
      <c r="R15" s="30">
        <f>IF('CIRC 01.'!H28=16,'CIRC 01.'!B28*1000,0)</f>
        <v>0</v>
      </c>
      <c r="S15" s="99"/>
      <c r="T15" s="30">
        <f>IF('CIRC 01.'!H28=10,'CIRC 01.'!B28*1000,0)</f>
        <v>0</v>
      </c>
      <c r="U15" s="99"/>
      <c r="V15" s="30">
        <f>IF('CIRC 01.'!H28=6,'CIRC 01.'!B28*1000,0)</f>
        <v>0</v>
      </c>
      <c r="W15" s="99"/>
      <c r="X15" s="30">
        <f>IF('CIRC 01.'!H28=4,'CIRC 01.'!B28*1000,0)</f>
        <v>30</v>
      </c>
      <c r="Y15" s="99"/>
      <c r="Z15" s="13"/>
      <c r="AA15" s="102"/>
    </row>
    <row r="16" spans="1:27">
      <c r="A16" s="11" t="s">
        <v>32</v>
      </c>
      <c r="B16" s="13">
        <f>K5*1.05</f>
        <v>0</v>
      </c>
      <c r="C16" s="22">
        <f t="shared" ref="C16:C21" si="0">B16*2</f>
        <v>0</v>
      </c>
      <c r="D16" s="22">
        <f t="shared" ref="D16:D22" si="1">B16*3</f>
        <v>0</v>
      </c>
      <c r="E16" s="24"/>
      <c r="G16" s="31" t="str">
        <f>'CIRC 01.'!A29</f>
        <v>H -I</v>
      </c>
      <c r="H16" s="30">
        <f>IF('CIRC 01.'!H29=95,'CIRC 01.'!B29*1000,0)</f>
        <v>0</v>
      </c>
      <c r="I16" s="99"/>
      <c r="J16" s="30">
        <f>IF('CIRC 01.'!H29=70,'CIRC 01.'!B29*1000,0)</f>
        <v>0</v>
      </c>
      <c r="K16" s="99"/>
      <c r="L16" s="30">
        <f>IF('CIRC 01.'!H29=50,'CIRC 01.'!B29*1000,0)</f>
        <v>0</v>
      </c>
      <c r="M16" s="99"/>
      <c r="N16" s="30">
        <f>IF('CIRC 01.'!H29=35,'CIRC 01.'!B29*1000,0)</f>
        <v>0</v>
      </c>
      <c r="O16" s="99"/>
      <c r="P16" s="30">
        <f>IF('CIRC 01.'!H29=25,'CIRC 01.'!B29*1000,0)</f>
        <v>0</v>
      </c>
      <c r="Q16" s="99"/>
      <c r="R16" s="30">
        <f>IF('CIRC 01.'!H29=16,'CIRC 01.'!B29*1000,0)</f>
        <v>0</v>
      </c>
      <c r="S16" s="99"/>
      <c r="T16" s="30">
        <f>IF('CIRC 01.'!H29=10,'CIRC 01.'!B29*1000,0)</f>
        <v>0</v>
      </c>
      <c r="U16" s="99"/>
      <c r="V16" s="30">
        <f>IF('CIRC 01.'!H29=6,'CIRC 01.'!B29*1000,0)</f>
        <v>0</v>
      </c>
      <c r="W16" s="99"/>
      <c r="X16" s="30">
        <f>IF('CIRC 01.'!H29=4,'CIRC 01.'!B29*1000,0)</f>
        <v>35</v>
      </c>
      <c r="Y16" s="99"/>
      <c r="Z16" s="13"/>
      <c r="AA16" s="102"/>
    </row>
    <row r="17" spans="1:27">
      <c r="A17" s="11" t="s">
        <v>33</v>
      </c>
      <c r="B17" s="13">
        <f>M5*1.05</f>
        <v>0</v>
      </c>
      <c r="C17" s="22">
        <f t="shared" si="0"/>
        <v>0</v>
      </c>
      <c r="D17" s="22">
        <f t="shared" si="1"/>
        <v>0</v>
      </c>
      <c r="E17" s="24"/>
      <c r="G17" s="31">
        <f>'CIRC 01.'!A30</f>
        <v>0</v>
      </c>
      <c r="H17" s="30">
        <f>IF('CIRC 01.'!H30=95,'CIRC 01.'!B30*1000,0)</f>
        <v>0</v>
      </c>
      <c r="I17" s="99"/>
      <c r="J17" s="30">
        <f>IF('CIRC 01.'!H30=70,'CIRC 01.'!B30*1000,0)</f>
        <v>0</v>
      </c>
      <c r="K17" s="99"/>
      <c r="L17" s="30">
        <f>IF('CIRC 01.'!H30=50,'CIRC 01.'!B30*1000,0)</f>
        <v>0</v>
      </c>
      <c r="M17" s="99"/>
      <c r="N17" s="30">
        <f>IF('CIRC 01.'!H30=35,'CIRC 01.'!B30*1000,0)</f>
        <v>0</v>
      </c>
      <c r="O17" s="99"/>
      <c r="P17" s="30">
        <f>IF('CIRC 01.'!H30=25,'CIRC 01.'!B30*1000,0)</f>
        <v>0</v>
      </c>
      <c r="Q17" s="99"/>
      <c r="R17" s="30">
        <f>IF('CIRC 01.'!H30=16,'CIRC 01.'!B30*1000,0)</f>
        <v>0</v>
      </c>
      <c r="S17" s="99"/>
      <c r="T17" s="30">
        <f>IF('CIRC 01.'!H30=10,'CIRC 01.'!B30*1000,0)</f>
        <v>0</v>
      </c>
      <c r="U17" s="99"/>
      <c r="V17" s="30">
        <f>IF('CIRC 01.'!H30=6,'CIRC 01.'!B30*1000,0)</f>
        <v>0</v>
      </c>
      <c r="W17" s="99"/>
      <c r="X17" s="30">
        <f>IF('CIRC 01.'!H30=4,'CIRC 01.'!B30*1000,0)</f>
        <v>0</v>
      </c>
      <c r="Y17" s="99"/>
      <c r="Z17" s="13"/>
      <c r="AA17" s="102"/>
    </row>
    <row r="18" spans="1:27">
      <c r="A18" s="11" t="s">
        <v>34</v>
      </c>
      <c r="B18" s="13">
        <f>O5*1.05</f>
        <v>0</v>
      </c>
      <c r="C18" s="22">
        <f t="shared" si="0"/>
        <v>0</v>
      </c>
      <c r="D18" s="22">
        <f t="shared" si="1"/>
        <v>0</v>
      </c>
      <c r="E18" s="24"/>
      <c r="G18" s="31" t="str">
        <f>'CIRC 01.'!A31</f>
        <v>A - J</v>
      </c>
      <c r="H18" s="30">
        <f>IF('CIRC 01.'!H31=95,'CIRC 01.'!B31*1000,0)</f>
        <v>0</v>
      </c>
      <c r="I18" s="99"/>
      <c r="J18" s="30">
        <f>IF('CIRC 01.'!H31=70,'CIRC 01.'!B31*1000,0)</f>
        <v>0</v>
      </c>
      <c r="K18" s="99"/>
      <c r="L18" s="30">
        <f>IF('CIRC 01.'!H31=50,'CIRC 01.'!B31*1000,0)</f>
        <v>0</v>
      </c>
      <c r="M18" s="99"/>
      <c r="N18" s="30">
        <f>IF('CIRC 01.'!H31=35,'CIRC 01.'!B31*1000,0)</f>
        <v>0</v>
      </c>
      <c r="O18" s="99"/>
      <c r="P18" s="30">
        <f>IF('CIRC 01.'!H31=25,'CIRC 01.'!B31*1000,0)</f>
        <v>0</v>
      </c>
      <c r="Q18" s="99"/>
      <c r="R18" s="30">
        <f>IF('CIRC 01.'!H31=16,'CIRC 01.'!B31*1000,0)</f>
        <v>0</v>
      </c>
      <c r="S18" s="99"/>
      <c r="T18" s="30">
        <f>IF('CIRC 01.'!H31=10,'CIRC 01.'!B31*1000,0)</f>
        <v>8.5</v>
      </c>
      <c r="U18" s="99"/>
      <c r="V18" s="30">
        <f>IF('CIRC 01.'!H31=6,'CIRC 01.'!B31*1000,0)</f>
        <v>0</v>
      </c>
      <c r="W18" s="99"/>
      <c r="X18" s="30">
        <f>IF('CIRC 01.'!H31=4,'CIRC 01.'!B31*1000,0)</f>
        <v>0</v>
      </c>
      <c r="Y18" s="99"/>
      <c r="Z18" s="13"/>
      <c r="AA18" s="102"/>
    </row>
    <row r="19" spans="1:27">
      <c r="A19" s="11" t="s">
        <v>35</v>
      </c>
      <c r="B19" s="13">
        <f>Q5*1.05</f>
        <v>0</v>
      </c>
      <c r="C19" s="22">
        <f t="shared" si="0"/>
        <v>0</v>
      </c>
      <c r="D19" s="25">
        <f t="shared" si="1"/>
        <v>0</v>
      </c>
      <c r="E19" s="24"/>
      <c r="G19" s="31" t="str">
        <f>'CIRC 01.'!A32</f>
        <v>J - L</v>
      </c>
      <c r="H19" s="30">
        <f>IF('CIRC 01.'!H32=95,'CIRC 01.'!B32*1000,0)</f>
        <v>0</v>
      </c>
      <c r="I19" s="99"/>
      <c r="J19" s="30">
        <f>IF('CIRC 01.'!H32=70,'CIRC 01.'!B32*1000,0)</f>
        <v>0</v>
      </c>
      <c r="K19" s="99"/>
      <c r="L19" s="30">
        <f>IF('CIRC 01.'!H32=50,'CIRC 01.'!B32*1000,0)</f>
        <v>0</v>
      </c>
      <c r="M19" s="99"/>
      <c r="N19" s="30">
        <f>IF('CIRC 01.'!H32=35,'CIRC 01.'!B32*1000,0)</f>
        <v>0</v>
      </c>
      <c r="O19" s="99"/>
      <c r="P19" s="30">
        <f>IF('CIRC 01.'!H32=25,'CIRC 01.'!B32*1000,0)</f>
        <v>0</v>
      </c>
      <c r="Q19" s="99"/>
      <c r="R19" s="30">
        <f>IF('CIRC 01.'!H32=16,'CIRC 01.'!B32*1000,0)</f>
        <v>0</v>
      </c>
      <c r="S19" s="99"/>
      <c r="T19" s="30">
        <f>IF('CIRC 01.'!H32=10,'CIRC 01.'!B32*1000,0)</f>
        <v>35</v>
      </c>
      <c r="U19" s="99"/>
      <c r="V19" s="30">
        <f>IF('CIRC 01.'!H32=6,'CIRC 01.'!B32*1000,0)</f>
        <v>0</v>
      </c>
      <c r="W19" s="99"/>
      <c r="X19" s="30">
        <f>IF('CIRC 01.'!H32=4,'CIRC 01.'!B32*1000,0)</f>
        <v>0</v>
      </c>
      <c r="Y19" s="99"/>
      <c r="Z19" s="13"/>
      <c r="AA19" s="102"/>
    </row>
    <row r="20" spans="1:27">
      <c r="A20" s="11" t="s">
        <v>36</v>
      </c>
      <c r="B20" s="13">
        <f>S5*1.05</f>
        <v>0</v>
      </c>
      <c r="C20" s="22">
        <f t="shared" si="0"/>
        <v>0</v>
      </c>
      <c r="D20" s="22">
        <f t="shared" si="1"/>
        <v>0</v>
      </c>
      <c r="E20" s="24"/>
      <c r="G20" s="31" t="str">
        <f>'CIRC 01.'!A33</f>
        <v>L -M</v>
      </c>
      <c r="H20" s="30">
        <f>IF('CIRC 01.'!H33=95,'CIRC 01.'!B33*1000,0)</f>
        <v>0</v>
      </c>
      <c r="I20" s="99"/>
      <c r="J20" s="30">
        <f>IF('CIRC 01.'!H33=70,'CIRC 01.'!B33*1000,0)</f>
        <v>0</v>
      </c>
      <c r="K20" s="99"/>
      <c r="L20" s="30">
        <f>IF('CIRC 01.'!H33=50,'CIRC 01.'!B33*1000,0)</f>
        <v>0</v>
      </c>
      <c r="M20" s="99"/>
      <c r="N20" s="30">
        <f>IF('CIRC 01.'!H33=35,'CIRC 01.'!B33*1000,0)</f>
        <v>0</v>
      </c>
      <c r="O20" s="99"/>
      <c r="P20" s="30">
        <f>IF('CIRC 01.'!H33=25,'CIRC 01.'!B33*1000,0)</f>
        <v>0</v>
      </c>
      <c r="Q20" s="99"/>
      <c r="R20" s="30">
        <f>IF('CIRC 01.'!H33=16,'CIRC 01.'!B33*1000,0)</f>
        <v>0</v>
      </c>
      <c r="S20" s="99"/>
      <c r="T20" s="30">
        <f>IF('CIRC 01.'!H33=10,'CIRC 01.'!B33*1000,0)</f>
        <v>35</v>
      </c>
      <c r="U20" s="99"/>
      <c r="V20" s="30">
        <f>IF('CIRC 01.'!H33=6,'CIRC 01.'!B33*1000,0)</f>
        <v>0</v>
      </c>
      <c r="W20" s="99"/>
      <c r="X20" s="30">
        <f>IF('CIRC 01.'!H33=4,'CIRC 01.'!B33*1000,0)</f>
        <v>0</v>
      </c>
      <c r="Y20" s="99"/>
      <c r="Z20" s="13"/>
      <c r="AA20" s="102"/>
    </row>
    <row r="21" spans="1:27">
      <c r="A21" s="11" t="s">
        <v>37</v>
      </c>
      <c r="B21" s="13">
        <f>U5*1.05</f>
        <v>173.25</v>
      </c>
      <c r="C21" s="22">
        <f t="shared" si="0"/>
        <v>346.5</v>
      </c>
      <c r="D21" s="25">
        <f t="shared" si="1"/>
        <v>519.75</v>
      </c>
      <c r="E21" s="24"/>
      <c r="G21" s="31" t="str">
        <f>'CIRC 01.'!A34</f>
        <v>M - N</v>
      </c>
      <c r="H21" s="30">
        <f>IF('CIRC 01.'!H34=95,'CIRC 01.'!B34*1000,0)</f>
        <v>0</v>
      </c>
      <c r="I21" s="99"/>
      <c r="J21" s="30">
        <f>IF('CIRC 01.'!H34=70,'CIRC 01.'!B34*1000,0)</f>
        <v>0</v>
      </c>
      <c r="K21" s="99"/>
      <c r="L21" s="30">
        <f>IF('CIRC 01.'!H34=50,'CIRC 01.'!B34*1000,0)</f>
        <v>0</v>
      </c>
      <c r="M21" s="99"/>
      <c r="N21" s="30">
        <f>IF('CIRC 01.'!H34=35,'CIRC 01.'!B34*1000,0)</f>
        <v>0</v>
      </c>
      <c r="O21" s="99"/>
      <c r="P21" s="30">
        <f>IF('CIRC 01.'!H34=25,'CIRC 01.'!B34*1000,0)</f>
        <v>0</v>
      </c>
      <c r="Q21" s="99"/>
      <c r="R21" s="30">
        <f>IF('CIRC 01.'!H34=16,'CIRC 01.'!B34*1000,0)</f>
        <v>0</v>
      </c>
      <c r="S21" s="99"/>
      <c r="T21" s="30">
        <f>IF('CIRC 01.'!H34=10,'CIRC 01.'!B34*1000,0)</f>
        <v>35</v>
      </c>
      <c r="U21" s="99"/>
      <c r="V21" s="30">
        <f>IF('CIRC 01.'!H34=6,'CIRC 01.'!B34*1000,0)</f>
        <v>0</v>
      </c>
      <c r="W21" s="99"/>
      <c r="X21" s="30">
        <f>IF('CIRC 01.'!H34=4,'CIRC 01.'!B34*1000,0)</f>
        <v>0</v>
      </c>
      <c r="Y21" s="99"/>
      <c r="Z21" s="13"/>
      <c r="AA21" s="102"/>
    </row>
    <row r="22" spans="1:27">
      <c r="A22" s="11" t="s">
        <v>38</v>
      </c>
      <c r="B22" s="13">
        <f>W5*1.05</f>
        <v>236.25</v>
      </c>
      <c r="C22" s="22">
        <f>B22*2</f>
        <v>472.5</v>
      </c>
      <c r="D22" s="25">
        <f t="shared" si="1"/>
        <v>708.75</v>
      </c>
      <c r="E22" s="4"/>
      <c r="G22" s="31" t="str">
        <f>'CIRC 01.'!A35</f>
        <v>N -O</v>
      </c>
      <c r="H22" s="30">
        <f>IF('CIRC 01.'!H35=95,'CIRC 01.'!B35*1000,0)</f>
        <v>0</v>
      </c>
      <c r="I22" s="99"/>
      <c r="J22" s="30">
        <f>IF('CIRC 01.'!H35=70,'CIRC 01.'!B35*1000,0)</f>
        <v>0</v>
      </c>
      <c r="K22" s="99"/>
      <c r="L22" s="30">
        <f>IF('CIRC 01.'!H35=50,'CIRC 01.'!B35*1000,0)</f>
        <v>0</v>
      </c>
      <c r="M22" s="99"/>
      <c r="N22" s="30">
        <f>IF('CIRC 01.'!H35=35,'CIRC 01.'!B35*1000,0)</f>
        <v>0</v>
      </c>
      <c r="O22" s="99"/>
      <c r="P22" s="30">
        <f>IF('CIRC 01.'!H35=25,'CIRC 01.'!B35*1000,0)</f>
        <v>0</v>
      </c>
      <c r="Q22" s="99"/>
      <c r="R22" s="30">
        <f>IF('CIRC 01.'!H35=16,'CIRC 01.'!B35*1000,0)</f>
        <v>0</v>
      </c>
      <c r="S22" s="99"/>
      <c r="T22" s="30">
        <f>IF('CIRC 01.'!H35=10,'CIRC 01.'!B35*1000,0)</f>
        <v>30</v>
      </c>
      <c r="U22" s="99"/>
      <c r="V22" s="30">
        <f>IF('CIRC 01.'!H35=6,'CIRC 01.'!B35*1000,0)</f>
        <v>0</v>
      </c>
      <c r="W22" s="99"/>
      <c r="X22" s="30">
        <f>IF('CIRC 01.'!H35=4,'CIRC 01.'!B35*1000,0)</f>
        <v>0</v>
      </c>
      <c r="Y22" s="99"/>
      <c r="Z22" s="13"/>
      <c r="AA22" s="102"/>
    </row>
    <row r="23" spans="1:27">
      <c r="A23" s="11" t="s">
        <v>40</v>
      </c>
      <c r="B23" s="13">
        <f>Y5*1.05</f>
        <v>264.07499999999999</v>
      </c>
      <c r="C23" s="22">
        <f>B23*2</f>
        <v>528.15</v>
      </c>
      <c r="D23" s="25">
        <f t="shared" ref="D23" si="2">B23*3</f>
        <v>792.22499999999991</v>
      </c>
      <c r="E23" s="24">
        <f>B23*4</f>
        <v>1056.3</v>
      </c>
      <c r="G23" s="31" t="str">
        <f>'CIRC 01.'!A36</f>
        <v>O -P</v>
      </c>
      <c r="H23" s="30">
        <f>IF('CIRC 01.'!H36=95,'CIRC 01.'!B36*1000,0)</f>
        <v>0</v>
      </c>
      <c r="I23" s="99"/>
      <c r="J23" s="30">
        <f>IF('CIRC 01.'!H36=70,'CIRC 01.'!B36*1000,0)</f>
        <v>0</v>
      </c>
      <c r="K23" s="99"/>
      <c r="L23" s="30">
        <f>IF('CIRC 01.'!H36=50,'CIRC 01.'!B36*1000,0)</f>
        <v>0</v>
      </c>
      <c r="M23" s="99"/>
      <c r="N23" s="30">
        <f>IF('CIRC 01.'!H36=35,'CIRC 01.'!B36*1000,0)</f>
        <v>0</v>
      </c>
      <c r="O23" s="99"/>
      <c r="P23" s="30">
        <f>IF('CIRC 01.'!H36=25,'CIRC 01.'!B36*1000,0)</f>
        <v>0</v>
      </c>
      <c r="Q23" s="99"/>
      <c r="R23" s="30">
        <f>IF('CIRC 01.'!H36=16,'CIRC 01.'!B36*1000,0)</f>
        <v>0</v>
      </c>
      <c r="S23" s="99"/>
      <c r="T23" s="30">
        <f>IF('CIRC 01.'!H36=10,'CIRC 01.'!B36*1000,0)</f>
        <v>0</v>
      </c>
      <c r="U23" s="99"/>
      <c r="V23" s="30">
        <f>IF('CIRC 01.'!H36=6,'CIRC 01.'!B36*1000,0)</f>
        <v>30</v>
      </c>
      <c r="W23" s="99"/>
      <c r="X23" s="30">
        <f>IF('CIRC 01.'!H36=4,'CIRC 01.'!B36*1000,0)</f>
        <v>0</v>
      </c>
      <c r="Y23" s="99"/>
      <c r="Z23" s="13"/>
      <c r="AA23" s="102"/>
    </row>
    <row r="24" spans="1:27">
      <c r="A24" s="86" t="s">
        <v>39</v>
      </c>
      <c r="B24" s="86"/>
      <c r="C24" s="86"/>
      <c r="D24" s="86"/>
      <c r="E24" s="24"/>
      <c r="G24" s="31" t="str">
        <f>'CIRC 01.'!A37</f>
        <v>P -Q</v>
      </c>
      <c r="H24" s="30">
        <f>IF('CIRC 01.'!H37=95,'CIRC 01.'!B37*1000,0)</f>
        <v>0</v>
      </c>
      <c r="I24" s="99"/>
      <c r="J24" s="30">
        <f>IF('CIRC 01.'!H37=70,'CIRC 01.'!B37*1000,0)</f>
        <v>0</v>
      </c>
      <c r="K24" s="99"/>
      <c r="L24" s="30">
        <f>IF('CIRC 01.'!H37=50,'CIRC 01.'!B37*1000,0)</f>
        <v>0</v>
      </c>
      <c r="M24" s="99"/>
      <c r="N24" s="30">
        <f>IF('CIRC 01.'!H37=35,'CIRC 01.'!B37*1000,0)</f>
        <v>0</v>
      </c>
      <c r="O24" s="99"/>
      <c r="P24" s="30">
        <f>IF('CIRC 01.'!H37=25,'CIRC 01.'!B37*1000,0)</f>
        <v>0</v>
      </c>
      <c r="Q24" s="99"/>
      <c r="R24" s="30">
        <f>IF('CIRC 01.'!H37=16,'CIRC 01.'!B37*1000,0)</f>
        <v>0</v>
      </c>
      <c r="S24" s="99"/>
      <c r="T24" s="30">
        <f>IF('CIRC 01.'!H37=10,'CIRC 01.'!B37*1000,0)</f>
        <v>0</v>
      </c>
      <c r="U24" s="99"/>
      <c r="V24" s="30">
        <f>IF('CIRC 01.'!H37=6,'CIRC 01.'!B37*1000,0)</f>
        <v>30</v>
      </c>
      <c r="W24" s="99"/>
      <c r="X24" s="30">
        <f>IF('CIRC 01.'!H37=4,'CIRC 01.'!B37*1000,0)</f>
        <v>0</v>
      </c>
      <c r="Y24" s="99"/>
      <c r="Z24" s="13"/>
      <c r="AA24" s="102"/>
    </row>
    <row r="25" spans="1:27">
      <c r="A25" s="11" t="s">
        <v>40</v>
      </c>
      <c r="B25" s="77">
        <f>11*2*9*1.05</f>
        <v>207.9</v>
      </c>
      <c r="C25" s="77"/>
      <c r="D25" s="77"/>
      <c r="E25" s="4"/>
      <c r="G25" s="31" t="str">
        <f>'CIRC 01.'!A38</f>
        <v xml:space="preserve">Q -R </v>
      </c>
      <c r="H25" s="30">
        <f>IF('CIRC 01.'!H38=95,'CIRC 01.'!B38*1000,0)</f>
        <v>0</v>
      </c>
      <c r="I25" s="99"/>
      <c r="J25" s="30">
        <f>IF('CIRC 01.'!H38=70,'CIRC 01.'!B38*1000,0)</f>
        <v>0</v>
      </c>
      <c r="K25" s="99"/>
      <c r="L25" s="30">
        <f>IF('CIRC 01.'!H38=50,'CIRC 01.'!B38*1000,0)</f>
        <v>0</v>
      </c>
      <c r="M25" s="99"/>
      <c r="N25" s="30">
        <f>IF('CIRC 01.'!H38=35,'CIRC 01.'!B38*1000,0)</f>
        <v>0</v>
      </c>
      <c r="O25" s="99"/>
      <c r="P25" s="30">
        <f>IF('CIRC 01.'!H38=25,'CIRC 01.'!B38*1000,0)</f>
        <v>0</v>
      </c>
      <c r="Q25" s="99"/>
      <c r="R25" s="30">
        <f>IF('CIRC 01.'!H38=16,'CIRC 01.'!B38*1000,0)</f>
        <v>0</v>
      </c>
      <c r="S25" s="99"/>
      <c r="T25" s="30">
        <f>IF('CIRC 01.'!H38=10,'CIRC 01.'!B38*1000,0)</f>
        <v>0</v>
      </c>
      <c r="U25" s="99"/>
      <c r="V25" s="30">
        <f>IF('CIRC 01.'!H38=6,'CIRC 01.'!B38*1000,0)</f>
        <v>30</v>
      </c>
      <c r="W25" s="99"/>
      <c r="X25" s="30">
        <f>IF('CIRC 01.'!H38=4,'CIRC 01.'!B38*1000,0)</f>
        <v>0</v>
      </c>
      <c r="Y25" s="99"/>
      <c r="Z25" s="13"/>
      <c r="AA25" s="102"/>
    </row>
    <row r="26" spans="1:27">
      <c r="A26" s="15" t="s">
        <v>41</v>
      </c>
      <c r="B26" s="78">
        <f>11*4*3*1.05</f>
        <v>138.6</v>
      </c>
      <c r="C26" s="78"/>
      <c r="D26" s="78"/>
      <c r="G26" s="31" t="str">
        <f>'CIRC 01.'!A39</f>
        <v>R - S</v>
      </c>
      <c r="H26" s="30">
        <f>IF('CIRC 01.'!H39=95,'CIRC 01.'!B39*1000,0)</f>
        <v>0</v>
      </c>
      <c r="I26" s="99"/>
      <c r="J26" s="30">
        <f>IF('CIRC 01.'!H39=70,'CIRC 01.'!B39*1000,0)</f>
        <v>0</v>
      </c>
      <c r="K26" s="99"/>
      <c r="L26" s="30">
        <f>IF('CIRC 01.'!H39=50,'CIRC 01.'!B39*1000,0)</f>
        <v>0</v>
      </c>
      <c r="M26" s="99"/>
      <c r="N26" s="30">
        <f>IF('CIRC 01.'!H39=35,'CIRC 01.'!B39*1000,0)</f>
        <v>0</v>
      </c>
      <c r="O26" s="99"/>
      <c r="P26" s="30">
        <f>IF('CIRC 01.'!H39=25,'CIRC 01.'!B39*1000,0)</f>
        <v>0</v>
      </c>
      <c r="Q26" s="99"/>
      <c r="R26" s="30">
        <f>IF('CIRC 01.'!H39=16,'CIRC 01.'!B39*1000,0)</f>
        <v>0</v>
      </c>
      <c r="S26" s="99"/>
      <c r="T26" s="30">
        <f>IF('CIRC 01.'!H39=10,'CIRC 01.'!B39*1000,0)</f>
        <v>0</v>
      </c>
      <c r="U26" s="99"/>
      <c r="V26" s="30">
        <f>IF('CIRC 01.'!H39=6,'CIRC 01.'!B39*1000,0)</f>
        <v>30</v>
      </c>
      <c r="W26" s="99"/>
      <c r="X26" s="30">
        <f>IF('CIRC 01.'!H39=4,'CIRC 01.'!B39*1000,0)</f>
        <v>0</v>
      </c>
      <c r="Y26" s="99"/>
      <c r="Z26" s="13"/>
      <c r="AA26" s="102"/>
    </row>
    <row r="27" spans="1:27">
      <c r="A27" s="20" t="s">
        <v>42</v>
      </c>
      <c r="B27" s="21"/>
      <c r="C27" s="21" t="s">
        <v>43</v>
      </c>
      <c r="D27" s="21" t="s">
        <v>44</v>
      </c>
      <c r="E27" s="5" t="s">
        <v>46</v>
      </c>
      <c r="G27" s="31" t="str">
        <f>'CIRC 01.'!A40</f>
        <v>S - T</v>
      </c>
      <c r="H27" s="30">
        <f>IF('CIRC 01.'!H40=95,'CIRC 01.'!B40*1000,0)</f>
        <v>0</v>
      </c>
      <c r="I27" s="99"/>
      <c r="J27" s="30">
        <f>IF('CIRC 01.'!H40=70,'CIRC 01.'!B40*1000,0)</f>
        <v>0</v>
      </c>
      <c r="K27" s="99"/>
      <c r="L27" s="30">
        <f>IF('CIRC 01.'!H40=50,'CIRC 01.'!B40*1000,0)</f>
        <v>0</v>
      </c>
      <c r="M27" s="99"/>
      <c r="N27" s="30">
        <f>IF('CIRC 01.'!H40=35,'CIRC 01.'!B40*1000,0)</f>
        <v>0</v>
      </c>
      <c r="O27" s="99"/>
      <c r="P27" s="30">
        <f>IF('CIRC 01.'!H40=25,'CIRC 01.'!B40*1000,0)</f>
        <v>0</v>
      </c>
      <c r="Q27" s="99"/>
      <c r="R27" s="30">
        <f>IF('CIRC 01.'!H40=16,'CIRC 01.'!B40*1000,0)</f>
        <v>0</v>
      </c>
      <c r="S27" s="99"/>
      <c r="T27" s="30">
        <f>IF('CIRC 01.'!H40=10,'CIRC 01.'!B40*1000,0)</f>
        <v>0</v>
      </c>
      <c r="U27" s="99"/>
      <c r="V27" s="30">
        <f>IF('CIRC 01.'!H40=6,'CIRC 01.'!B40*1000,0)</f>
        <v>35</v>
      </c>
      <c r="W27" s="99"/>
      <c r="X27" s="30">
        <f>IF('CIRC 01.'!H40=4,'CIRC 01.'!B40*1000,0)</f>
        <v>0</v>
      </c>
      <c r="Y27" s="99"/>
      <c r="Z27" s="13"/>
      <c r="AA27" s="102"/>
    </row>
    <row r="28" spans="1:27">
      <c r="A28" s="12" t="s">
        <v>45</v>
      </c>
      <c r="B28" s="13">
        <v>26</v>
      </c>
      <c r="C28" s="36">
        <f>B28*1.05</f>
        <v>27.3</v>
      </c>
      <c r="D28" s="38">
        <f>CEILING(C28/6,1)</f>
        <v>5</v>
      </c>
      <c r="E28" s="5" t="s">
        <v>49</v>
      </c>
      <c r="F28" s="4"/>
      <c r="G28" s="31" t="str">
        <f>'CIRC 01.'!A41</f>
        <v>T - U</v>
      </c>
      <c r="H28" s="30">
        <f>IF('CIRC 01.'!H41=95,'CIRC 01.'!B41*1000,0)</f>
        <v>0</v>
      </c>
      <c r="I28" s="99"/>
      <c r="J28" s="30">
        <f>IF('CIRC 01.'!H41=70,'CIRC 01.'!B41*1000,0)</f>
        <v>0</v>
      </c>
      <c r="K28" s="99"/>
      <c r="L28" s="30">
        <f>IF('CIRC 01.'!H41=50,'CIRC 01.'!B41*1000,0)</f>
        <v>0</v>
      </c>
      <c r="M28" s="99"/>
      <c r="N28" s="30">
        <f>IF('CIRC 01.'!H41=35,'CIRC 01.'!B41*1000,0)</f>
        <v>0</v>
      </c>
      <c r="O28" s="99"/>
      <c r="P28" s="30">
        <f>IF('CIRC 01.'!H41=25,'CIRC 01.'!B41*1000,0)</f>
        <v>0</v>
      </c>
      <c r="Q28" s="99"/>
      <c r="R28" s="30">
        <f>IF('CIRC 01.'!H41=16,'CIRC 01.'!B41*1000,0)</f>
        <v>0</v>
      </c>
      <c r="S28" s="99"/>
      <c r="T28" s="30">
        <f>IF('CIRC 01.'!H41=10,'CIRC 01.'!B41*1000,0)</f>
        <v>0</v>
      </c>
      <c r="U28" s="99"/>
      <c r="V28" s="30">
        <f>IF('CIRC 01.'!H41=6,'CIRC 01.'!B41*1000,0)</f>
        <v>35</v>
      </c>
      <c r="W28" s="99"/>
      <c r="X28" s="30">
        <f>IF('CIRC 01.'!H41=4,'CIRC 01.'!B41*1000,0)</f>
        <v>0</v>
      </c>
      <c r="Y28" s="99"/>
      <c r="Z28" s="13"/>
      <c r="AA28" s="102"/>
    </row>
    <row r="29" spans="1:27">
      <c r="A29" s="12" t="s">
        <v>70</v>
      </c>
      <c r="B29" s="13">
        <v>10.95</v>
      </c>
      <c r="C29" s="36">
        <f t="shared" ref="C29:C33" si="3">B29*1.05</f>
        <v>11.4975</v>
      </c>
      <c r="D29" s="38">
        <f t="shared" ref="D29:D30" si="4">CEILING(C29/6,1)</f>
        <v>2</v>
      </c>
      <c r="E29" s="5" t="s">
        <v>51</v>
      </c>
      <c r="F29" s="4"/>
      <c r="G29" s="31" t="str">
        <f>'CIRC 01.'!A42</f>
        <v>U - V</v>
      </c>
      <c r="H29" s="30">
        <f>IF('CIRC 01.'!H42=95,'CIRC 01.'!B42*1000,0)</f>
        <v>0</v>
      </c>
      <c r="I29" s="99"/>
      <c r="J29" s="30">
        <f>IF('CIRC 01.'!H42=70,'CIRC 01.'!B42*1000,0)</f>
        <v>0</v>
      </c>
      <c r="K29" s="99"/>
      <c r="L29" s="30">
        <f>IF('CIRC 01.'!H42=50,'CIRC 01.'!B42*1000,0)</f>
        <v>0</v>
      </c>
      <c r="M29" s="99"/>
      <c r="N29" s="30">
        <f>IF('CIRC 01.'!H42=35,'CIRC 01.'!B42*1000,0)</f>
        <v>0</v>
      </c>
      <c r="O29" s="99"/>
      <c r="P29" s="30">
        <f>IF('CIRC 01.'!H42=25,'CIRC 01.'!B42*1000,0)</f>
        <v>0</v>
      </c>
      <c r="Q29" s="99"/>
      <c r="R29" s="30">
        <f>IF('CIRC 01.'!H42=16,'CIRC 01.'!B42*1000,0)</f>
        <v>0</v>
      </c>
      <c r="S29" s="99"/>
      <c r="T29" s="30">
        <f>IF('CIRC 01.'!H42=10,'CIRC 01.'!B42*1000,0)</f>
        <v>0</v>
      </c>
      <c r="U29" s="99"/>
      <c r="V29" s="30">
        <f>IF('CIRC 01.'!H42=6,'CIRC 01.'!B42*1000,0)</f>
        <v>35</v>
      </c>
      <c r="W29" s="99"/>
      <c r="X29" s="30">
        <f>IF('CIRC 01.'!H42=4,'CIRC 01.'!B42*1000,0)</f>
        <v>0</v>
      </c>
      <c r="Y29" s="99"/>
      <c r="Z29" s="13"/>
      <c r="AA29" s="102"/>
    </row>
    <row r="30" spans="1:27">
      <c r="A30" s="12" t="s">
        <v>71</v>
      </c>
      <c r="B30" s="13"/>
      <c r="C30" s="36">
        <f t="shared" si="3"/>
        <v>0</v>
      </c>
      <c r="D30" s="41">
        <f t="shared" si="4"/>
        <v>0</v>
      </c>
      <c r="E30" s="5" t="s">
        <v>46</v>
      </c>
      <c r="G30" s="31">
        <f>'CIRC 01.'!A43</f>
        <v>0</v>
      </c>
      <c r="H30" s="30">
        <f>IF('CIRC 01.'!H43=95,'CIRC 01.'!B43*1000,0)</f>
        <v>0</v>
      </c>
      <c r="I30" s="99"/>
      <c r="J30" s="30">
        <f>IF('CIRC 01.'!H43=70,'CIRC 01.'!B43*1000,0)</f>
        <v>0</v>
      </c>
      <c r="K30" s="99"/>
      <c r="L30" s="30">
        <f>IF('CIRC 01.'!H43=50,'CIRC 01.'!B43*1000,0)</f>
        <v>0</v>
      </c>
      <c r="M30" s="99"/>
      <c r="N30" s="30">
        <f>IF('CIRC 01.'!H43=35,'CIRC 01.'!B43*1000,0)</f>
        <v>0</v>
      </c>
      <c r="O30" s="99"/>
      <c r="P30" s="30">
        <f>IF('CIRC 01.'!H43=25,'CIRC 01.'!B43*1000,0)</f>
        <v>0</v>
      </c>
      <c r="Q30" s="99"/>
      <c r="R30" s="30">
        <f>IF('CIRC 01.'!H43=16,'CIRC 01.'!B43*1000,0)</f>
        <v>0</v>
      </c>
      <c r="S30" s="99"/>
      <c r="T30" s="30">
        <f>IF('CIRC 01.'!H43=10,'CIRC 01.'!B43*1000,0)</f>
        <v>0</v>
      </c>
      <c r="U30" s="99"/>
      <c r="V30" s="30">
        <f>IF('CIRC 01.'!H43=6,'CIRC 01.'!B43*1000,0)</f>
        <v>0</v>
      </c>
      <c r="W30" s="99"/>
      <c r="X30" s="30">
        <f>IF('CIRC 01.'!H43=4,'CIRC 01.'!B43*1000,0)</f>
        <v>0</v>
      </c>
      <c r="Y30" s="99"/>
      <c r="Z30" s="13"/>
      <c r="AA30" s="102"/>
    </row>
    <row r="31" spans="1:27">
      <c r="A31" s="12" t="s">
        <v>47</v>
      </c>
      <c r="B31" s="13">
        <v>245</v>
      </c>
      <c r="C31" s="77">
        <f t="shared" si="3"/>
        <v>257.25</v>
      </c>
      <c r="D31" s="12"/>
      <c r="E31" s="5" t="s">
        <v>49</v>
      </c>
      <c r="F31" s="4"/>
      <c r="G31" s="31" t="str">
        <f>'CIRC 01.'!A44</f>
        <v>DEMANDA NOTURNA =6000W</v>
      </c>
      <c r="H31" s="30">
        <f>IF('CIRC 01.'!H44=95,'CIRC 01.'!B44*1000,0)</f>
        <v>0</v>
      </c>
      <c r="I31" s="99"/>
      <c r="J31" s="30">
        <f>IF('CIRC 01.'!H44=70,'CIRC 01.'!B44*1000,0)</f>
        <v>0</v>
      </c>
      <c r="K31" s="99"/>
      <c r="L31" s="30">
        <f>IF('CIRC 01.'!H44=50,'CIRC 01.'!B44*1000,0)</f>
        <v>0</v>
      </c>
      <c r="M31" s="99"/>
      <c r="N31" s="30">
        <f>IF('CIRC 01.'!H44=35,'CIRC 01.'!B44*1000,0)</f>
        <v>0</v>
      </c>
      <c r="O31" s="99"/>
      <c r="P31" s="30">
        <f>IF('CIRC 01.'!H44=25,'CIRC 01.'!B44*1000,0)</f>
        <v>0</v>
      </c>
      <c r="Q31" s="99"/>
      <c r="R31" s="30">
        <f>IF('CIRC 01.'!H44=16,'CIRC 01.'!B44*1000,0)</f>
        <v>0</v>
      </c>
      <c r="S31" s="99"/>
      <c r="T31" s="30">
        <f>IF('CIRC 01.'!H44=10,'CIRC 01.'!B44*1000,0)</f>
        <v>0</v>
      </c>
      <c r="U31" s="99"/>
      <c r="V31" s="30">
        <f>IF('CIRC 01.'!H44=6,'CIRC 01.'!B44*1000,0)</f>
        <v>0</v>
      </c>
      <c r="W31" s="99"/>
      <c r="X31" s="30">
        <f>IF('CIRC 01.'!H44=4,'CIRC 01.'!B44*1000,0)</f>
        <v>0</v>
      </c>
      <c r="Y31" s="99"/>
      <c r="Z31" s="13"/>
      <c r="AA31" s="102"/>
    </row>
    <row r="32" spans="1:27">
      <c r="A32" s="12" t="s">
        <v>48</v>
      </c>
      <c r="B32" s="13"/>
      <c r="C32" s="40">
        <f t="shared" si="3"/>
        <v>0</v>
      </c>
      <c r="D32" s="4"/>
      <c r="E32" s="5" t="s">
        <v>51</v>
      </c>
      <c r="F32" s="4"/>
      <c r="G32" s="31" t="str">
        <f>'CIRC 01.'!A45</f>
        <v>PREPARADO POR____________________________   VISTO_____________DATA ____/____/________</v>
      </c>
      <c r="H32" s="30">
        <f>IF('CIRC 01.'!H45=95,'CIRC 01.'!B45*1000,0)</f>
        <v>0</v>
      </c>
      <c r="I32" s="99"/>
      <c r="J32" s="30">
        <f>IF('CIRC 01.'!H45=70,'CIRC 01.'!B45*1000,0)</f>
        <v>0</v>
      </c>
      <c r="K32" s="99"/>
      <c r="L32" s="30">
        <f>IF('CIRC 01.'!H45=50,'CIRC 01.'!B45*1000,0)</f>
        <v>0</v>
      </c>
      <c r="M32" s="99"/>
      <c r="N32" s="30">
        <f>IF('CIRC 01.'!H45=35,'CIRC 01.'!B45*1000,0)</f>
        <v>0</v>
      </c>
      <c r="O32" s="99"/>
      <c r="P32" s="30">
        <f>IF('CIRC 01.'!H45=25,'CIRC 01.'!B45*1000,0)</f>
        <v>0</v>
      </c>
      <c r="Q32" s="99"/>
      <c r="R32" s="30">
        <f>IF('CIRC 01.'!H45=16,'CIRC 01.'!B45*1000,0)</f>
        <v>0</v>
      </c>
      <c r="S32" s="99"/>
      <c r="T32" s="30">
        <f>IF('CIRC 01.'!H45=10,'CIRC 01.'!B45*1000,0)</f>
        <v>0</v>
      </c>
      <c r="U32" s="99"/>
      <c r="V32" s="30">
        <f>IF('CIRC 01.'!H45=6,'CIRC 01.'!B45*1000,0)</f>
        <v>0</v>
      </c>
      <c r="W32" s="99"/>
      <c r="X32" s="30">
        <f>IF('CIRC 01.'!H45=4,'CIRC 01.'!B45*1000,0)</f>
        <v>0</v>
      </c>
      <c r="Y32" s="99"/>
      <c r="Z32" s="13"/>
      <c r="AA32" s="102"/>
    </row>
    <row r="33" spans="1:27">
      <c r="A33" s="12" t="s">
        <v>50</v>
      </c>
      <c r="B33" s="13"/>
      <c r="C33" s="40">
        <f t="shared" si="3"/>
        <v>0</v>
      </c>
      <c r="D33" s="4"/>
      <c r="E33" s="4"/>
      <c r="F33" s="4"/>
      <c r="G33" s="31">
        <f>'CIRC 01.'!A46</f>
        <v>0</v>
      </c>
      <c r="H33" s="30">
        <f>IF('CIRC 01.'!H46=95,'CIRC 01.'!B46*1000,0)</f>
        <v>0</v>
      </c>
      <c r="I33" s="99"/>
      <c r="J33" s="30">
        <f>IF('CIRC 01.'!H46=70,'CIRC 01.'!B46*1000,0)</f>
        <v>0</v>
      </c>
      <c r="K33" s="99"/>
      <c r="L33" s="30">
        <f>IF('CIRC 01.'!H46=50,'CIRC 01.'!B46*1000,0)</f>
        <v>0</v>
      </c>
      <c r="M33" s="99"/>
      <c r="N33" s="30">
        <f>IF('CIRC 01.'!H46=35,'CIRC 01.'!B46*1000,0)</f>
        <v>0</v>
      </c>
      <c r="O33" s="99"/>
      <c r="P33" s="30">
        <f>IF('CIRC 01.'!H46=25,'CIRC 01.'!B46*1000,0)</f>
        <v>0</v>
      </c>
      <c r="Q33" s="99"/>
      <c r="R33" s="30">
        <f>IF('CIRC 01.'!H46=16,'CIRC 01.'!B46*1000,0)</f>
        <v>0</v>
      </c>
      <c r="S33" s="99"/>
      <c r="T33" s="30">
        <f>IF('CIRC 01.'!H46=10,'CIRC 01.'!B46*1000,0)</f>
        <v>0</v>
      </c>
      <c r="U33" s="99"/>
      <c r="V33" s="30">
        <f>IF('CIRC 01.'!H46=6,'CIRC 01.'!B46*1000,0)</f>
        <v>0</v>
      </c>
      <c r="W33" s="99"/>
      <c r="X33" s="30">
        <f>IF('CIRC 01.'!H46=4,'CIRC 01.'!B46*1000,0)</f>
        <v>0</v>
      </c>
      <c r="Y33" s="99"/>
      <c r="Z33" s="13"/>
      <c r="AA33" s="102"/>
    </row>
    <row r="34" spans="1:27">
      <c r="A34" s="26" t="s">
        <v>52</v>
      </c>
      <c r="B34" s="36">
        <f>SUM(B28:B33)</f>
        <v>281.95</v>
      </c>
      <c r="C34" s="14"/>
      <c r="D34" s="17"/>
      <c r="E34" s="4"/>
      <c r="F34" s="4"/>
      <c r="G34" s="31">
        <f>'CIRC 01.'!A47</f>
        <v>0</v>
      </c>
      <c r="H34" s="30">
        <f>IF('CIRC 01.'!H47=95,'CIRC 01.'!B47*1000,0)</f>
        <v>0</v>
      </c>
      <c r="I34" s="99"/>
      <c r="J34" s="30">
        <f>IF('CIRC 01.'!H47=70,'CIRC 01.'!B47*1000,0)</f>
        <v>0</v>
      </c>
      <c r="K34" s="99"/>
      <c r="L34" s="30">
        <f>IF('CIRC 01.'!H52=50,'CIRC 01.'!B52*1000,0)</f>
        <v>0</v>
      </c>
      <c r="M34" s="99"/>
      <c r="N34" s="30">
        <f>IF('CIRC 01.'!H47=35,'CIRC 01.'!B47*1000,0)</f>
        <v>0</v>
      </c>
      <c r="O34" s="99"/>
      <c r="P34" s="30">
        <f>IF('CIRC 01.'!H52=25,'CIRC 01.'!B52*1000,0)</f>
        <v>0</v>
      </c>
      <c r="Q34" s="99"/>
      <c r="R34" s="30">
        <f>IF('CIRC 01.'!H52=16,'CIRC 01.'!B52*1000,0)</f>
        <v>0</v>
      </c>
      <c r="S34" s="99"/>
      <c r="T34" s="30">
        <f>IF('CIRC 01.'!H47=10,'CIRC 01.'!B47*1000,0)</f>
        <v>0</v>
      </c>
      <c r="U34" s="99"/>
      <c r="V34" s="30">
        <f>IF('CIRC 01.'!H47=6,'CIRC 01.'!B47*1000,0)</f>
        <v>0</v>
      </c>
      <c r="W34" s="99"/>
      <c r="X34" s="30">
        <f>IF('CIRC 01.'!H47=4,'CIRC 01.'!B47*1000,0)</f>
        <v>0</v>
      </c>
      <c r="Y34" s="99"/>
      <c r="Z34" s="13"/>
      <c r="AA34" s="102"/>
    </row>
    <row r="35" spans="1:27">
      <c r="A35" s="76" t="s">
        <v>53</v>
      </c>
      <c r="B35" s="76"/>
      <c r="C35" s="76"/>
      <c r="D35" s="76"/>
      <c r="E35" s="5" t="s">
        <v>74</v>
      </c>
      <c r="F35" s="4"/>
      <c r="G35" s="31">
        <f>'CIRC 01.'!A48</f>
        <v>0</v>
      </c>
      <c r="H35" s="30">
        <f>IF('CIRC 01.'!H48=95,'CIRC 01.'!B48*1000,0)</f>
        <v>0</v>
      </c>
      <c r="I35" s="99"/>
      <c r="J35" s="30">
        <f>IF('CIRC 01.'!H53=70,'CIRC 01.'!B53*1000,0)</f>
        <v>0</v>
      </c>
      <c r="K35" s="99"/>
      <c r="L35" s="30">
        <f>IF('CIRC 01.'!H53=50,'CIRC 01.'!B53*1000,0)</f>
        <v>0</v>
      </c>
      <c r="M35" s="99"/>
      <c r="N35" s="30">
        <f>IF('CIRC 01.'!H48=35,'CIRC 01.'!B48*1000,0)</f>
        <v>0</v>
      </c>
      <c r="O35" s="99"/>
      <c r="P35" s="30">
        <f>IF('CIRC 01.'!H53=25,'CIRC 01.'!B53*1000,0)</f>
        <v>0</v>
      </c>
      <c r="Q35" s="99"/>
      <c r="R35" s="30">
        <f>IF('CIRC 01.'!H53=16,'CIRC 01.'!B53*1000,0)</f>
        <v>0</v>
      </c>
      <c r="S35" s="99"/>
      <c r="T35" s="30">
        <f>IF('CIRC 01.'!H48=10,'CIRC 01.'!B48*1000,0)</f>
        <v>0</v>
      </c>
      <c r="U35" s="99"/>
      <c r="V35" s="30">
        <f>IF('CIRC 01.'!H48=6,'CIRC 01.'!B48*1000,0)</f>
        <v>0</v>
      </c>
      <c r="W35" s="99"/>
      <c r="X35" s="30">
        <f>IF('CIRC 01.'!H48=4,'CIRC 01.'!B48*1000,0)</f>
        <v>0</v>
      </c>
      <c r="Y35" s="99"/>
      <c r="Z35" s="13"/>
      <c r="AA35" s="102"/>
    </row>
    <row r="36" spans="1:27">
      <c r="A36" s="12"/>
      <c r="B36" s="12" t="s">
        <v>54</v>
      </c>
      <c r="C36" s="14" t="s">
        <v>72</v>
      </c>
      <c r="D36" s="12"/>
      <c r="E36" s="4">
        <f>'CIRC 01.'!C18</f>
        <v>0</v>
      </c>
      <c r="F36" s="4"/>
      <c r="G36" s="31">
        <f>'CIRC 01.'!A49</f>
        <v>0</v>
      </c>
      <c r="H36" s="30">
        <f>IF('CIRC 01.'!H49=95,'CIRC 01.'!B49*1000,0)</f>
        <v>0</v>
      </c>
      <c r="I36" s="99"/>
      <c r="J36" s="30">
        <f>IF('CIRC 01.'!H54=70,'CIRC 01.'!B54*1000,0)</f>
        <v>0</v>
      </c>
      <c r="K36" s="99"/>
      <c r="L36" s="30">
        <f>IF('CIRC 01.'!H54=50,'CIRC 01.'!B54*1000,0)</f>
        <v>0</v>
      </c>
      <c r="M36" s="99"/>
      <c r="N36" s="30">
        <f>IF('CIRC 01.'!H49=35,'CIRC 01.'!B49*1000,0)</f>
        <v>0</v>
      </c>
      <c r="O36" s="99"/>
      <c r="P36" s="30">
        <f>IF('CIRC 01.'!H54=25,'CIRC 01.'!B54*1000,0)</f>
        <v>0</v>
      </c>
      <c r="Q36" s="99"/>
      <c r="R36" s="30">
        <f>IF('CIRC 01.'!H54=16,'CIRC 01.'!B54*1000,0)</f>
        <v>0</v>
      </c>
      <c r="S36" s="99"/>
      <c r="T36" s="30">
        <f>IF('CIRC 01.'!H49=10,'CIRC 01.'!B49*1000,0)</f>
        <v>0</v>
      </c>
      <c r="U36" s="99"/>
      <c r="V36" s="30">
        <f>IF('CIRC 01.'!H49=6,'CIRC 01.'!B49*1000,0)</f>
        <v>0</v>
      </c>
      <c r="W36" s="99"/>
      <c r="X36" s="30">
        <f>IF('CIRC 01.'!H49=4,'CIRC 01.'!B49*1000,0)</f>
        <v>0</v>
      </c>
      <c r="Y36" s="99"/>
      <c r="Z36" s="13"/>
      <c r="AA36" s="102"/>
    </row>
    <row r="37" spans="1:27">
      <c r="A37" s="35" t="s">
        <v>73</v>
      </c>
      <c r="B37" s="79">
        <f>CEILING('CIRC 01.'!F19,1)</f>
        <v>21</v>
      </c>
      <c r="C37" s="79"/>
      <c r="D37" s="11" t="s">
        <v>57</v>
      </c>
      <c r="E37" s="4"/>
      <c r="F37" s="4"/>
      <c r="G37" s="31">
        <f>'CIRC 01.'!A50</f>
        <v>0</v>
      </c>
      <c r="H37" s="30">
        <f>IF('CIRC 01.'!H50=95,'CIRC 01.'!B50*1000,0)</f>
        <v>0</v>
      </c>
      <c r="I37" s="99"/>
      <c r="J37" s="30">
        <f>IF('CIRC 01.'!H55=70,'CIRC 01.'!B55*1000,0)</f>
        <v>0</v>
      </c>
      <c r="K37" s="99"/>
      <c r="L37" s="30">
        <f>IF('CIRC 01.'!H55=50,'CIRC 01.'!B55*1000,0)</f>
        <v>0</v>
      </c>
      <c r="M37" s="99"/>
      <c r="N37" s="30">
        <f>IF('CIRC 01.'!H55=35,'CIRC 01.'!B55*1000,0)</f>
        <v>0</v>
      </c>
      <c r="O37" s="99"/>
      <c r="P37" s="30">
        <f>IF('CIRC 01.'!H55=25,'CIRC 01.'!B55*1000,0)</f>
        <v>0</v>
      </c>
      <c r="Q37" s="99"/>
      <c r="R37" s="30">
        <f>IF('CIRC 01.'!H55=16,'CIRC 01.'!B55*1000,0)</f>
        <v>0</v>
      </c>
      <c r="S37" s="99"/>
      <c r="T37" s="30">
        <f>IF('CIRC 01.'!H50=10,'CIRC 01.'!B50*1000,0)</f>
        <v>0</v>
      </c>
      <c r="U37" s="99"/>
      <c r="V37" s="30">
        <f>IF('CIRC 01.'!H50=6,'CIRC 01.'!B50*1000,0)</f>
        <v>0</v>
      </c>
      <c r="W37" s="99"/>
      <c r="X37" s="30">
        <f>IF('CIRC 01.'!H50=4,'CIRC 01.'!B50*1000,0)</f>
        <v>0</v>
      </c>
      <c r="Y37" s="99"/>
      <c r="Z37" s="13"/>
      <c r="AA37" s="102"/>
    </row>
    <row r="38" spans="1:27">
      <c r="A38" s="12" t="s">
        <v>55</v>
      </c>
      <c r="B38" s="36">
        <f>B37*1.2</f>
        <v>25.2</v>
      </c>
      <c r="C38" s="38" t="s">
        <v>75</v>
      </c>
      <c r="D38" s="11" t="s">
        <v>57</v>
      </c>
      <c r="E38" s="4"/>
      <c r="F38" s="4"/>
      <c r="G38" s="31">
        <f>'CIRC 01.'!A51</f>
        <v>0</v>
      </c>
      <c r="H38" s="30">
        <f>IF('CIRC 01.'!H51=95,'CIRC 01.'!B51*1000,0)</f>
        <v>0</v>
      </c>
      <c r="I38" s="99"/>
      <c r="J38" s="30">
        <f>IF('CIRC 01.'!H56=70,'CIRC 01.'!B56*1000,0)</f>
        <v>0</v>
      </c>
      <c r="K38" s="99"/>
      <c r="L38" s="30">
        <f>IF('CIRC 01.'!H56=50,'CIRC 01.'!B56*1000,0)</f>
        <v>0</v>
      </c>
      <c r="M38" s="99"/>
      <c r="N38" s="30">
        <f>IF('CIRC 01.'!H56=35,'CIRC 01.'!B56*1000,0)</f>
        <v>0</v>
      </c>
      <c r="O38" s="99"/>
      <c r="P38" s="30">
        <f>IF('CIRC 01.'!H56=25,'CIRC 01.'!B56*1000,0)</f>
        <v>0</v>
      </c>
      <c r="Q38" s="99"/>
      <c r="R38" s="30">
        <f>IF('CIRC 01.'!H56=16,'CIRC 01.'!B56*1000,0)</f>
        <v>0</v>
      </c>
      <c r="S38" s="99"/>
      <c r="T38" s="30">
        <f>IF('CIRC 01.'!H51=10,'CIRC 01.'!B51*1000,0)</f>
        <v>0</v>
      </c>
      <c r="U38" s="99"/>
      <c r="V38" s="30">
        <f>IF('CIRC 01.'!H51=6,'CIRC 01.'!B51*1000,0)</f>
        <v>0</v>
      </c>
      <c r="W38" s="99"/>
      <c r="X38" s="30">
        <f>IF('CIRC 01.'!H56=4,'CIRC 01.'!B56*1000,0)</f>
        <v>0</v>
      </c>
      <c r="Y38" s="99"/>
      <c r="Z38" s="13"/>
      <c r="AA38" s="102"/>
    </row>
    <row r="39" spans="1:27">
      <c r="A39" s="12" t="s">
        <v>56</v>
      </c>
      <c r="B39" s="36">
        <f>B37*1.4</f>
        <v>29.4</v>
      </c>
      <c r="C39" s="38" t="s">
        <v>76</v>
      </c>
      <c r="D39" s="11" t="s">
        <v>57</v>
      </c>
      <c r="G39" s="31">
        <f>'CIRC 01.'!A52</f>
        <v>0</v>
      </c>
      <c r="H39" s="30">
        <f>IF('CIRC 01.'!H52=95,'CIRC 01.'!B52*1000,0)</f>
        <v>0</v>
      </c>
      <c r="I39" s="99"/>
      <c r="J39" s="30">
        <f>IF('CIRC 01.'!H57=70,'CIRC 01.'!B57*1000,0)</f>
        <v>0</v>
      </c>
      <c r="K39" s="99"/>
      <c r="L39" s="30">
        <f>IF('CIRC 01.'!H57=50,'CIRC 01.'!B57*1000,0)</f>
        <v>0</v>
      </c>
      <c r="M39" s="99"/>
      <c r="N39" s="30">
        <f>IF('CIRC 01.'!H57=35,'CIRC 01.'!B57*1000,0)</f>
        <v>0</v>
      </c>
      <c r="O39" s="99"/>
      <c r="P39" s="30">
        <f>IF('CIRC 01.'!H57=25,'CIRC 01.'!B57*1000,0)</f>
        <v>0</v>
      </c>
      <c r="Q39" s="99"/>
      <c r="R39" s="30">
        <f>IF('CIRC 01.'!H57=16,'CIRC 01.'!B57*1000,0)</f>
        <v>0</v>
      </c>
      <c r="S39" s="99"/>
      <c r="T39" s="30">
        <f>IF('CIRC 01.'!H57=10,'CIRC 01.'!B57*1000,0)</f>
        <v>0</v>
      </c>
      <c r="U39" s="99"/>
      <c r="V39" s="30">
        <f>IF('CIRC 01.'!H52=6,'CIRC 01.'!B52*1000,0)</f>
        <v>0</v>
      </c>
      <c r="W39" s="99"/>
      <c r="X39" s="30">
        <f>IF('CIRC 01.'!H57=4,'CIRC 01.'!B57*1000,0)</f>
        <v>0</v>
      </c>
      <c r="Y39" s="99"/>
      <c r="Z39" s="13"/>
      <c r="AA39" s="102"/>
    </row>
    <row r="40" spans="1:27">
      <c r="A40" s="17" t="s">
        <v>58</v>
      </c>
      <c r="B40" s="37">
        <f>B37</f>
        <v>21</v>
      </c>
      <c r="C40" s="39" t="s">
        <v>77</v>
      </c>
      <c r="D40" s="16" t="s">
        <v>59</v>
      </c>
      <c r="G40" s="31">
        <f>'CIRC 01.'!A53</f>
        <v>0</v>
      </c>
      <c r="H40" s="30">
        <f>IF('CIRC 01.'!H53=95,'CIRC 01.'!B53*1000,0)</f>
        <v>0</v>
      </c>
      <c r="I40" s="99"/>
      <c r="J40" s="30">
        <f>IF('CIRC 01.'!H58=70,'CIRC 01.'!B58*1000,0)</f>
        <v>0</v>
      </c>
      <c r="K40" s="99"/>
      <c r="L40" s="30">
        <f>IF('CIRC 01.'!H58=50,'CIRC 01.'!B58*1000,0)</f>
        <v>0</v>
      </c>
      <c r="M40" s="99"/>
      <c r="N40" s="30">
        <f>IF('CIRC 01.'!H58=35,'CIRC 01.'!B58*1000,0)</f>
        <v>0</v>
      </c>
      <c r="O40" s="99"/>
      <c r="P40" s="30">
        <f>IF('CIRC 01.'!H58=25,'CIRC 01.'!B58*1000,0)</f>
        <v>0</v>
      </c>
      <c r="Q40" s="99"/>
      <c r="R40" s="30">
        <f>IF('CIRC 01.'!H58=16,'CIRC 01.'!B58*1000,0)</f>
        <v>0</v>
      </c>
      <c r="S40" s="99"/>
      <c r="T40" s="30">
        <f>IF('CIRC 01.'!H58=10,'CIRC 01.'!B58*1000,0)</f>
        <v>0</v>
      </c>
      <c r="U40" s="99"/>
      <c r="V40" s="30">
        <f>IF('CIRC 01.'!H53=6,'CIRC 01.'!B53*1000,0)</f>
        <v>0</v>
      </c>
      <c r="W40" s="99"/>
      <c r="X40" s="30">
        <f>IF('CIRC 01.'!H58=4,'CIRC 01.'!B58*1000,0)</f>
        <v>0</v>
      </c>
      <c r="Y40" s="99"/>
      <c r="Z40" s="13"/>
      <c r="AA40" s="102"/>
    </row>
    <row r="41" spans="1:27">
      <c r="G41" s="31">
        <f>'CIRC 01.'!A54</f>
        <v>0</v>
      </c>
      <c r="H41" s="30">
        <f>IF('CIRC 01.'!H59=95,'CIRC 01.'!B59*1000,0)</f>
        <v>0</v>
      </c>
      <c r="I41" s="99"/>
      <c r="J41" s="30">
        <f>IF('CIRC 01.'!H59=70,'CIRC 01.'!B59*1000,0)</f>
        <v>0</v>
      </c>
      <c r="K41" s="99"/>
      <c r="L41" s="30">
        <f>IF('CIRC 01.'!H59=50,'CIRC 01.'!B59*1000,0)</f>
        <v>0</v>
      </c>
      <c r="M41" s="99"/>
      <c r="N41" s="30">
        <f>IF('CIRC 01.'!H59=35,'CIRC 01.'!B59*1000,0)</f>
        <v>0</v>
      </c>
      <c r="O41" s="99"/>
      <c r="P41" s="30">
        <f>IF('CIRC 01.'!H59=25,'CIRC 01.'!B59*1000,0)</f>
        <v>0</v>
      </c>
      <c r="Q41" s="99"/>
      <c r="R41" s="30">
        <f>IF('CIRC 01.'!H59=16,'CIRC 01.'!B59*1000,0)</f>
        <v>0</v>
      </c>
      <c r="S41" s="99"/>
      <c r="T41" s="30">
        <f>IF('CIRC 01.'!H59=10,'CIRC 01.'!B59*1000,0)</f>
        <v>0</v>
      </c>
      <c r="U41" s="99"/>
      <c r="V41" s="30">
        <f>IF('CIRC 01.'!H54=6,'CIRC 01.'!B54*1000,0)</f>
        <v>0</v>
      </c>
      <c r="W41" s="99"/>
      <c r="X41" s="30">
        <f>IF('CIRC 01.'!H59=4,'CIRC 01.'!B59*1000,0)</f>
        <v>0</v>
      </c>
      <c r="Y41" s="99"/>
      <c r="Z41" s="13"/>
      <c r="AA41" s="102"/>
    </row>
    <row r="42" spans="1:27">
      <c r="G42" s="31">
        <f>'CIRC 01.'!A55</f>
        <v>0</v>
      </c>
      <c r="H42" s="30">
        <f>IF('CIRC 01.'!H60=95,'CIRC 01.'!B60*1000,0)</f>
        <v>0</v>
      </c>
      <c r="I42" s="99"/>
      <c r="J42" s="30">
        <f>IF('CIRC 01.'!H60=70,'CIRC 01.'!B60*1000,0)</f>
        <v>0</v>
      </c>
      <c r="K42" s="99"/>
      <c r="L42" s="30">
        <f>IF('CIRC 01.'!H60=50,'CIRC 01.'!B60*1000,0)</f>
        <v>0</v>
      </c>
      <c r="M42" s="99"/>
      <c r="N42" s="30">
        <f>IF('CIRC 01.'!H60=35,'CIRC 01.'!B60*1000,0)</f>
        <v>0</v>
      </c>
      <c r="O42" s="99"/>
      <c r="P42" s="30">
        <f>IF('CIRC 01.'!H60=25,'CIRC 01.'!B60*1000,0)</f>
        <v>0</v>
      </c>
      <c r="Q42" s="99"/>
      <c r="R42" s="30">
        <f>IF('CIRC 01.'!H60=16,'CIRC 01.'!B60*1000,0)</f>
        <v>0</v>
      </c>
      <c r="S42" s="99"/>
      <c r="T42" s="30">
        <f>IF('CIRC 01.'!H60=10,'CIRC 01.'!B60*1000,0)</f>
        <v>0</v>
      </c>
      <c r="U42" s="99"/>
      <c r="V42" s="30">
        <f>IF('CIRC 01.'!H55=6,'CIRC 01.'!B55*1000,0)</f>
        <v>0</v>
      </c>
      <c r="W42" s="99"/>
      <c r="X42" s="30">
        <f>IF('CIRC 01.'!H60=4,'CIRC 01.'!B60*1000,0)</f>
        <v>0</v>
      </c>
      <c r="Y42" s="99"/>
      <c r="Z42" s="13"/>
      <c r="AA42" s="102"/>
    </row>
    <row r="43" spans="1:27">
      <c r="G43" s="31">
        <f>'CIRC 01.'!A56</f>
        <v>0</v>
      </c>
      <c r="H43" s="30">
        <f>IF('CIRC 01.'!H61=95,'CIRC 01.'!B61*1000,0)</f>
        <v>0</v>
      </c>
      <c r="I43" s="99"/>
      <c r="J43" s="30">
        <f>IF('CIRC 01.'!H61=70,'CIRC 01.'!B61*1000,0)</f>
        <v>0</v>
      </c>
      <c r="K43" s="99"/>
      <c r="L43" s="30">
        <f>IF('CIRC 01.'!H61=50,'CIRC 01.'!B61*1000,0)</f>
        <v>0</v>
      </c>
      <c r="M43" s="99"/>
      <c r="N43" s="30">
        <f>IF('CIRC 01.'!H61=35,'CIRC 01.'!B61*1000,0)</f>
        <v>0</v>
      </c>
      <c r="O43" s="99"/>
      <c r="P43" s="30">
        <f>IF('CIRC 01.'!H61=25,'CIRC 01.'!B61*1000,0)</f>
        <v>0</v>
      </c>
      <c r="Q43" s="99"/>
      <c r="R43" s="30">
        <f>IF('CIRC 01.'!H61=16,'CIRC 01.'!B61*1000,0)</f>
        <v>0</v>
      </c>
      <c r="S43" s="99"/>
      <c r="T43" s="30">
        <f>IF('CIRC 01.'!H61=10,'CIRC 01.'!B61*1000,0)</f>
        <v>0</v>
      </c>
      <c r="U43" s="99"/>
      <c r="V43" s="30">
        <f>IF('CIRC 01.'!H56=6,'CIRC 01.'!B56*1000,0)</f>
        <v>0</v>
      </c>
      <c r="W43" s="99"/>
      <c r="X43" s="30">
        <f>IF('CIRC 01.'!H61=4,'CIRC 01.'!B61*1000,0)</f>
        <v>0</v>
      </c>
      <c r="Y43" s="99"/>
      <c r="Z43" s="13"/>
      <c r="AA43" s="102"/>
    </row>
    <row r="44" spans="1:27">
      <c r="G44" s="31">
        <f>'CIRC 01.'!A62</f>
        <v>0</v>
      </c>
      <c r="H44" s="30">
        <f>IF('CIRC 01.'!H62=95,'CIRC 01.'!B62*1000,0)</f>
        <v>0</v>
      </c>
      <c r="I44" s="99"/>
      <c r="J44" s="30">
        <f>IF('CIRC 01.'!H62=70,'CIRC 01.'!B62*1000,0)</f>
        <v>0</v>
      </c>
      <c r="K44" s="99"/>
      <c r="L44" s="30">
        <f>IF('CIRC 01.'!H62=50,'CIRC 01.'!B62*1000,0)</f>
        <v>0</v>
      </c>
      <c r="M44" s="99"/>
      <c r="N44" s="30">
        <f>IF('CIRC 01.'!H62=35,'CIRC 01.'!B62*1000,0)</f>
        <v>0</v>
      </c>
      <c r="O44" s="99"/>
      <c r="P44" s="30">
        <f>IF('CIRC 01.'!H62=25,'CIRC 01.'!B62*1000,0)</f>
        <v>0</v>
      </c>
      <c r="Q44" s="99"/>
      <c r="R44" s="30">
        <f>IF('CIRC 01.'!H62=16,'CIRC 01.'!B62*1000,0)</f>
        <v>0</v>
      </c>
      <c r="S44" s="99"/>
      <c r="T44" s="30">
        <f>IF('CIRC 01.'!H62=10,'CIRC 01.'!B62*1000,0)</f>
        <v>0</v>
      </c>
      <c r="U44" s="99"/>
      <c r="V44" s="30">
        <f>IF('CIRC 01.'!H57=6,'CIRC 01.'!B57*1000,0)</f>
        <v>0</v>
      </c>
      <c r="W44" s="99"/>
      <c r="X44" s="30">
        <f>IF('CIRC 01.'!H62=4,'CIRC 01.'!B62*1000,0)</f>
        <v>0</v>
      </c>
      <c r="Y44" s="99"/>
      <c r="Z44" s="13"/>
      <c r="AA44" s="102"/>
    </row>
    <row r="45" spans="1:27">
      <c r="B45">
        <f>B23*4</f>
        <v>1056.3</v>
      </c>
      <c r="G45" s="31">
        <f>'CIRC 01.'!A63</f>
        <v>0</v>
      </c>
      <c r="H45" s="30">
        <f>IF('CIRC 01.'!H63=95,'CIRC 01.'!B63*1000,0)</f>
        <v>0</v>
      </c>
      <c r="I45" s="99"/>
      <c r="J45" s="30">
        <f>IF('CIRC 01.'!H63=70,'CIRC 01.'!B63*1000,0)</f>
        <v>0</v>
      </c>
      <c r="K45" s="99"/>
      <c r="L45" s="30">
        <f>IF('CIRC 01.'!H63=50,'CIRC 01.'!B63*1000,0)</f>
        <v>0</v>
      </c>
      <c r="M45" s="99"/>
      <c r="N45" s="30">
        <f>IF('CIRC 01.'!H63=35,'CIRC 01.'!B63*1000,0)</f>
        <v>0</v>
      </c>
      <c r="O45" s="99"/>
      <c r="P45" s="30">
        <f>IF('CIRC 01.'!H63=25,'CIRC 01.'!B63*1000,0)</f>
        <v>0</v>
      </c>
      <c r="Q45" s="99"/>
      <c r="R45" s="30">
        <f>IF('CIRC 01.'!H63=16,'CIRC 01.'!B63*1000,0)</f>
        <v>0</v>
      </c>
      <c r="S45" s="99"/>
      <c r="T45" s="30">
        <f>IF('CIRC 01.'!H63=10,'CIRC 01.'!B63*1000,0)</f>
        <v>0</v>
      </c>
      <c r="U45" s="99"/>
      <c r="V45" s="30">
        <f>IF('CIRC 01.'!H63=6,'CIRC 01.'!B63*1000,0)</f>
        <v>0</v>
      </c>
      <c r="W45" s="99"/>
      <c r="X45" s="30">
        <f>IF('CIRC 01.'!H63=4,'CIRC 01.'!B63*1000,0)</f>
        <v>0</v>
      </c>
      <c r="Y45" s="99"/>
      <c r="Z45" s="13"/>
      <c r="AA45" s="102"/>
    </row>
    <row r="46" spans="1:27">
      <c r="G46" s="31">
        <f>'CIRC 01.'!A64</f>
        <v>0</v>
      </c>
      <c r="H46" s="30">
        <f>IF('CIRC 01.'!H64=95,'CIRC 01.'!B64*1000,0)</f>
        <v>0</v>
      </c>
      <c r="I46" s="99"/>
      <c r="J46" s="30">
        <f>IF('CIRC 01.'!H64=70,'CIRC 01.'!B64*1000,0)</f>
        <v>0</v>
      </c>
      <c r="K46" s="99"/>
      <c r="L46" s="30">
        <f>IF('CIRC 01.'!H64=50,'CIRC 01.'!B64*1000,0)</f>
        <v>0</v>
      </c>
      <c r="M46" s="99"/>
      <c r="N46" s="30">
        <f>IF('CIRC 01.'!H64=35,'CIRC 01.'!B64*1000,0)</f>
        <v>0</v>
      </c>
      <c r="O46" s="99"/>
      <c r="P46" s="30">
        <f>IF('CIRC 01.'!H64=25,'CIRC 01.'!B64*1000,0)</f>
        <v>0</v>
      </c>
      <c r="Q46" s="99"/>
      <c r="R46" s="30">
        <f>IF('CIRC 01.'!H64=16,'CIRC 01.'!B64*1000,0)</f>
        <v>0</v>
      </c>
      <c r="S46" s="99"/>
      <c r="T46" s="30">
        <f>IF('CIRC 01.'!H64=10,'CIRC 01.'!B64*1000,0)</f>
        <v>0</v>
      </c>
      <c r="U46" s="99"/>
      <c r="V46" s="30">
        <f>IF('CIRC 01.'!H64=6,'CIRC 01.'!B64*1000,0)</f>
        <v>0</v>
      </c>
      <c r="W46" s="99"/>
      <c r="X46" s="30">
        <f>IF('CIRC 01.'!H64=4,'CIRC 01.'!B64*1000,0)</f>
        <v>0</v>
      </c>
      <c r="Y46" s="99"/>
      <c r="Z46" s="13"/>
      <c r="AA46" s="102"/>
    </row>
    <row r="47" spans="1:27">
      <c r="G47" s="31">
        <f>'CIRC 01.'!A65</f>
        <v>0</v>
      </c>
      <c r="H47" s="30">
        <f>IF('CIRC 01.'!H65=95,'CIRC 01.'!B65*1000,0)</f>
        <v>0</v>
      </c>
      <c r="I47" s="99"/>
      <c r="J47" s="30">
        <f>IF('CIRC 01.'!H65=70,'CIRC 01.'!B65*1000,0)</f>
        <v>0</v>
      </c>
      <c r="K47" s="99"/>
      <c r="L47" s="30">
        <f>IF('CIRC 01.'!H65=50,'CIRC 01.'!B65*1000,0)</f>
        <v>0</v>
      </c>
      <c r="M47" s="99"/>
      <c r="N47" s="30">
        <f>IF('CIRC 01.'!H65=35,'CIRC 01.'!B65*1000,0)</f>
        <v>0</v>
      </c>
      <c r="O47" s="99"/>
      <c r="P47" s="30">
        <f>IF('CIRC 01.'!H65=25,'CIRC 01.'!B65*1000,0)</f>
        <v>0</v>
      </c>
      <c r="Q47" s="99"/>
      <c r="R47" s="30">
        <f>IF('CIRC 01.'!H65=16,'CIRC 01.'!B65*1000,0)</f>
        <v>0</v>
      </c>
      <c r="S47" s="99"/>
      <c r="T47" s="30">
        <f>IF('CIRC 01.'!H65=10,'CIRC 01.'!B65*1000,0)</f>
        <v>0</v>
      </c>
      <c r="U47" s="99"/>
      <c r="V47" s="30">
        <f>IF('CIRC 01.'!H65=6,'CIRC 01.'!B65*1000,0)</f>
        <v>0</v>
      </c>
      <c r="W47" s="99"/>
      <c r="X47" s="30">
        <f>IF('CIRC 01.'!H65=4,'CIRC 01.'!B65*1000,0)</f>
        <v>0</v>
      </c>
      <c r="Y47" s="99"/>
      <c r="Z47" s="13"/>
      <c r="AA47" s="102"/>
    </row>
    <row r="48" spans="1:27">
      <c r="G48" s="31">
        <f>'CIRC 01.'!A66</f>
        <v>0</v>
      </c>
      <c r="H48" s="30">
        <f>IF('CIRC 01.'!H66=95,'CIRC 01.'!B66*1000,0)</f>
        <v>0</v>
      </c>
      <c r="I48" s="99"/>
      <c r="J48" s="30">
        <f>IF('CIRC 01.'!H66=70,'CIRC 01.'!B66*1000,0)</f>
        <v>0</v>
      </c>
      <c r="K48" s="99"/>
      <c r="L48" s="30">
        <f>IF('CIRC 01.'!H66=50,'CIRC 01.'!B66*1000,0)</f>
        <v>0</v>
      </c>
      <c r="M48" s="99"/>
      <c r="N48" s="30">
        <f>IF('CIRC 01.'!H66=35,'CIRC 01.'!B66*1000,0)</f>
        <v>0</v>
      </c>
      <c r="O48" s="99"/>
      <c r="P48" s="30">
        <f>IF('CIRC 01.'!H66=25,'CIRC 01.'!B66*1000,0)</f>
        <v>0</v>
      </c>
      <c r="Q48" s="99"/>
      <c r="R48" s="30">
        <f>IF('CIRC 01.'!H66=16,'CIRC 01.'!B66*1000,0)</f>
        <v>0</v>
      </c>
      <c r="S48" s="99"/>
      <c r="T48" s="30">
        <f>IF('CIRC 01.'!H66=10,'CIRC 01.'!B66*1000,0)</f>
        <v>0</v>
      </c>
      <c r="U48" s="99"/>
      <c r="V48" s="30">
        <f>IF('CIRC 01.'!H66=6,'CIRC 01.'!B66*1000,0)</f>
        <v>0</v>
      </c>
      <c r="W48" s="99"/>
      <c r="X48" s="30">
        <f>IF('CIRC 01.'!H66=4,'CIRC 01.'!B66*1000,0)</f>
        <v>0</v>
      </c>
      <c r="Y48" s="99"/>
      <c r="Z48" s="13"/>
      <c r="AA48" s="102"/>
    </row>
    <row r="49" spans="7:27">
      <c r="G49" s="31">
        <f>'CIRC 01.'!A67</f>
        <v>0</v>
      </c>
      <c r="H49" s="30">
        <f>IF('CIRC 01.'!H67=95,'CIRC 01.'!B67*1000,0)</f>
        <v>0</v>
      </c>
      <c r="I49" s="99"/>
      <c r="J49" s="30">
        <f>IF('CIRC 01.'!H67=70,'CIRC 01.'!B67*1000,0)</f>
        <v>0</v>
      </c>
      <c r="K49" s="99"/>
      <c r="L49" s="30">
        <f>IF('CIRC 01.'!H67=50,'CIRC 01.'!B67*1000,0)</f>
        <v>0</v>
      </c>
      <c r="M49" s="99"/>
      <c r="N49" s="30">
        <f>IF('CIRC 01.'!H67=35,'CIRC 01.'!B67*1000,0)</f>
        <v>0</v>
      </c>
      <c r="O49" s="99"/>
      <c r="P49" s="30">
        <f>IF('CIRC 01.'!H67=25,'CIRC 01.'!B67*1000,0)</f>
        <v>0</v>
      </c>
      <c r="Q49" s="99"/>
      <c r="R49" s="30">
        <f>IF('CIRC 01.'!H67=16,'CIRC 01.'!B67*1000,0)</f>
        <v>0</v>
      </c>
      <c r="S49" s="99"/>
      <c r="T49" s="30">
        <f>IF('CIRC 01.'!H67=10,'CIRC 01.'!B67*1000,0)</f>
        <v>0</v>
      </c>
      <c r="U49" s="99"/>
      <c r="V49" s="30">
        <f>IF('CIRC 01.'!H67=6,'CIRC 01.'!B67*1000,0)</f>
        <v>0</v>
      </c>
      <c r="W49" s="99"/>
      <c r="X49" s="30">
        <f>IF('CIRC 01.'!H67=4,'CIRC 01.'!B67*1000,0)</f>
        <v>0</v>
      </c>
      <c r="Y49" s="99"/>
      <c r="Z49" s="13"/>
      <c r="AA49" s="102"/>
    </row>
    <row r="50" spans="7:27">
      <c r="G50" s="31">
        <f>'CIRC 01.'!A68</f>
        <v>0</v>
      </c>
      <c r="H50" s="30">
        <f>IF('CIRC 01.'!H68=95,'CIRC 01.'!B68*1000,0)</f>
        <v>0</v>
      </c>
      <c r="I50" s="99"/>
      <c r="J50" s="30">
        <f>IF('CIRC 01.'!H68=70,'CIRC 01.'!B68*1000,0)</f>
        <v>0</v>
      </c>
      <c r="K50" s="99"/>
      <c r="L50" s="30">
        <f>IF('CIRC 01.'!H68=50,'CIRC 01.'!B68*1000,0)</f>
        <v>0</v>
      </c>
      <c r="M50" s="99"/>
      <c r="N50" s="30">
        <f>IF('CIRC 01.'!H68=35,'CIRC 01.'!B68*1000,0)</f>
        <v>0</v>
      </c>
      <c r="O50" s="99"/>
      <c r="P50" s="30">
        <f>IF('CIRC 01.'!H68=25,'CIRC 01.'!B68*1000,0)</f>
        <v>0</v>
      </c>
      <c r="Q50" s="99"/>
      <c r="R50" s="30">
        <f>IF('CIRC 01.'!H68=16,'CIRC 01.'!B68*1000,0)</f>
        <v>0</v>
      </c>
      <c r="S50" s="99"/>
      <c r="T50" s="30">
        <f>IF('CIRC 01.'!H68=10,'CIRC 01.'!B68*1000,0)</f>
        <v>0</v>
      </c>
      <c r="U50" s="99"/>
      <c r="V50" s="30">
        <f>IF('CIRC 01.'!H68=6,'CIRC 01.'!B68*1000,0)</f>
        <v>0</v>
      </c>
      <c r="W50" s="99"/>
      <c r="X50" s="30">
        <f>IF('CIRC 01.'!H68=4,'CIRC 01.'!B68*1000,0)</f>
        <v>0</v>
      </c>
      <c r="Y50" s="99"/>
      <c r="Z50" s="13"/>
      <c r="AA50" s="102"/>
    </row>
    <row r="51" spans="7:27">
      <c r="G51" s="31">
        <f>'CIRC 01.'!A69</f>
        <v>0</v>
      </c>
      <c r="H51" s="30">
        <f>IF('CIRC 01.'!H69=95,'CIRC 01.'!B69*1000,0)</f>
        <v>0</v>
      </c>
      <c r="I51" s="99"/>
      <c r="J51" s="30">
        <f>IF('CIRC 01.'!H69=70,'CIRC 01.'!B69*1000,0)</f>
        <v>0</v>
      </c>
      <c r="K51" s="99"/>
      <c r="L51" s="30">
        <f>IF('CIRC 01.'!H69=50,'CIRC 01.'!B69*1000,0)</f>
        <v>0</v>
      </c>
      <c r="M51" s="99"/>
      <c r="N51" s="30">
        <f>IF('CIRC 01.'!H69=35,'CIRC 01.'!B69*1000,0)</f>
        <v>0</v>
      </c>
      <c r="O51" s="99"/>
      <c r="P51" s="30">
        <f>IF('CIRC 01.'!H69=25,'CIRC 01.'!B69*1000,0)</f>
        <v>0</v>
      </c>
      <c r="Q51" s="99"/>
      <c r="R51" s="30">
        <f>IF('CIRC 01.'!H69=16,'CIRC 01.'!B69*1000,0)</f>
        <v>0</v>
      </c>
      <c r="S51" s="99"/>
      <c r="T51" s="30">
        <f>IF('CIRC 01.'!H69=10,'CIRC 01.'!B69*1000,0)</f>
        <v>0</v>
      </c>
      <c r="U51" s="99"/>
      <c r="V51" s="30">
        <f>IF('CIRC 01.'!H69=6,'CIRC 01.'!B69*1000,0)</f>
        <v>0</v>
      </c>
      <c r="W51" s="99"/>
      <c r="X51" s="30">
        <f>IF('CIRC 01.'!H69=4,'CIRC 01.'!B69*1000,0)</f>
        <v>0</v>
      </c>
      <c r="Y51" s="99"/>
      <c r="Z51" s="13"/>
      <c r="AA51" s="102"/>
    </row>
    <row r="52" spans="7:27">
      <c r="G52" s="31">
        <f>'CIRC 01.'!A70</f>
        <v>0</v>
      </c>
      <c r="H52" s="30">
        <f>IF('CIRC 01.'!H70=95,'CIRC 01.'!B70*1000,0)</f>
        <v>0</v>
      </c>
      <c r="I52" s="99"/>
      <c r="J52" s="30">
        <f>IF('CIRC 01.'!H70=70,'CIRC 01.'!B70*1000,0)</f>
        <v>0</v>
      </c>
      <c r="K52" s="99"/>
      <c r="L52" s="30">
        <f>IF('CIRC 01.'!H70=50,'CIRC 01.'!B70*1000,0)</f>
        <v>0</v>
      </c>
      <c r="M52" s="99"/>
      <c r="N52" s="30">
        <f>IF('CIRC 01.'!H70=35,'CIRC 01.'!B70*1000,0)</f>
        <v>0</v>
      </c>
      <c r="O52" s="99"/>
      <c r="P52" s="30">
        <f>IF('CIRC 01.'!H70=25,'CIRC 01.'!B70*1000,0)</f>
        <v>0</v>
      </c>
      <c r="Q52" s="99"/>
      <c r="R52" s="30">
        <f>IF('CIRC 01.'!H70=16,'CIRC 01.'!B70*1000,0)</f>
        <v>0</v>
      </c>
      <c r="S52" s="99"/>
      <c r="T52" s="30">
        <f>IF('CIRC 01.'!H70=10,'CIRC 01.'!B70*1000,0)</f>
        <v>0</v>
      </c>
      <c r="U52" s="99"/>
      <c r="V52" s="30">
        <f>IF('CIRC 01.'!H70=6,'CIRC 01.'!B70*1000,0)</f>
        <v>0</v>
      </c>
      <c r="W52" s="99"/>
      <c r="X52" s="30">
        <f>IF('CIRC 01.'!H70=4,'CIRC 01.'!B70*1000,0)</f>
        <v>0</v>
      </c>
      <c r="Y52" s="99"/>
      <c r="Z52" s="13"/>
      <c r="AA52" s="102"/>
    </row>
    <row r="53" spans="7:27">
      <c r="G53" s="31">
        <f>'CIRC 01.'!A71</f>
        <v>0</v>
      </c>
      <c r="H53" s="30">
        <f>IF('CIRC 01.'!H71=95,'CIRC 01.'!B71*1000,0)</f>
        <v>0</v>
      </c>
      <c r="I53" s="99"/>
      <c r="J53" s="30">
        <f>IF('CIRC 01.'!H71=70,'CIRC 01.'!B71*1000,0)</f>
        <v>0</v>
      </c>
      <c r="K53" s="99"/>
      <c r="L53" s="30">
        <f>IF('CIRC 01.'!H71=50,'CIRC 01.'!B71*1000,0)</f>
        <v>0</v>
      </c>
      <c r="M53" s="99"/>
      <c r="N53" s="30">
        <f>IF('CIRC 01.'!H71=35,'CIRC 01.'!B71*1000,0)</f>
        <v>0</v>
      </c>
      <c r="O53" s="99"/>
      <c r="P53" s="30">
        <f>IF('CIRC 01.'!H71=25,'CIRC 01.'!B71*1000,0)</f>
        <v>0</v>
      </c>
      <c r="Q53" s="99"/>
      <c r="R53" s="30">
        <f>IF('CIRC 01.'!H71=16,'CIRC 01.'!B71*1000,0)</f>
        <v>0</v>
      </c>
      <c r="S53" s="99"/>
      <c r="T53" s="30">
        <f>IF('CIRC 01.'!H71=10,'CIRC 01.'!B71*1000,0)</f>
        <v>0</v>
      </c>
      <c r="U53" s="99"/>
      <c r="V53" s="30">
        <f>IF('CIRC 01.'!H71=6,'CIRC 01.'!B71*1000,0)</f>
        <v>0</v>
      </c>
      <c r="W53" s="99"/>
      <c r="X53" s="30">
        <f>IF('CIRC 01.'!H71=4,'CIRC 01.'!B71*1000,0)</f>
        <v>0</v>
      </c>
      <c r="Y53" s="99"/>
      <c r="Z53" s="13"/>
      <c r="AA53" s="102"/>
    </row>
    <row r="54" spans="7:27">
      <c r="G54" s="31">
        <f>'CIRC 01.'!A72</f>
        <v>0</v>
      </c>
      <c r="H54" s="30">
        <f>IF('CIRC 01.'!H72=95,'CIRC 01.'!B72*1000,0)</f>
        <v>0</v>
      </c>
      <c r="I54" s="99"/>
      <c r="J54" s="30">
        <f>IF('CIRC 01.'!H72=70,'CIRC 01.'!B72*1000,0)</f>
        <v>0</v>
      </c>
      <c r="K54" s="99"/>
      <c r="L54" s="30">
        <f>IF('CIRC 01.'!H72=50,'CIRC 01.'!B72*1000,0)</f>
        <v>0</v>
      </c>
      <c r="M54" s="99"/>
      <c r="N54" s="30">
        <f>IF('CIRC 01.'!H72=35,'CIRC 01.'!B72*1000,0)</f>
        <v>0</v>
      </c>
      <c r="O54" s="99"/>
      <c r="P54" s="30">
        <f>IF('CIRC 01.'!H72=25,'CIRC 01.'!B72*1000,0)</f>
        <v>0</v>
      </c>
      <c r="Q54" s="99"/>
      <c r="R54" s="30">
        <f>IF('CIRC 01.'!H72=16,'CIRC 01.'!B72*1000,0)</f>
        <v>0</v>
      </c>
      <c r="S54" s="99"/>
      <c r="T54" s="30">
        <f>IF('CIRC 01.'!H72=10,'CIRC 01.'!B72*1000,0)</f>
        <v>0</v>
      </c>
      <c r="U54" s="99"/>
      <c r="V54" s="30">
        <f>IF('CIRC 01.'!H72=6,'CIRC 01.'!B72*1000,0)</f>
        <v>0</v>
      </c>
      <c r="W54" s="99"/>
      <c r="X54" s="30">
        <f>IF('CIRC 01.'!H72=4,'CIRC 01.'!B72*1000,0)</f>
        <v>0</v>
      </c>
      <c r="Y54" s="99"/>
      <c r="Z54" s="13"/>
      <c r="AA54" s="102"/>
    </row>
    <row r="55" spans="7:27">
      <c r="G55" s="31">
        <f>'CIRC 01.'!A73</f>
        <v>0</v>
      </c>
      <c r="H55" s="30">
        <f>IF('CIRC 01.'!H73=95,'CIRC 01.'!B73*1000,0)</f>
        <v>0</v>
      </c>
      <c r="I55" s="99"/>
      <c r="J55" s="30">
        <f>IF('CIRC 01.'!H73=70,'CIRC 01.'!B73*1000,0)</f>
        <v>0</v>
      </c>
      <c r="K55" s="99"/>
      <c r="L55" s="30">
        <f>IF('CIRC 01.'!H73=50,'CIRC 01.'!B73*1000,0)</f>
        <v>0</v>
      </c>
      <c r="M55" s="99"/>
      <c r="N55" s="30">
        <f>IF('CIRC 01.'!H73=35,'CIRC 01.'!B73*1000,0)</f>
        <v>0</v>
      </c>
      <c r="O55" s="99"/>
      <c r="P55" s="30">
        <f>IF('CIRC 01.'!H73=25,'CIRC 01.'!B73*1000,0)</f>
        <v>0</v>
      </c>
      <c r="Q55" s="99"/>
      <c r="R55" s="30">
        <f>IF('CIRC 01.'!H73=16,'CIRC 01.'!B73*1000,0)</f>
        <v>0</v>
      </c>
      <c r="S55" s="99"/>
      <c r="T55" s="30">
        <f>IF('CIRC 01.'!H73=10,'CIRC 01.'!B73*1000,0)</f>
        <v>0</v>
      </c>
      <c r="U55" s="99"/>
      <c r="V55" s="30">
        <f>IF('CIRC 01.'!H73=6,'CIRC 01.'!B73*1000,0)</f>
        <v>0</v>
      </c>
      <c r="W55" s="99"/>
      <c r="X55" s="30">
        <f>IF('CIRC 01.'!H73=4,'CIRC 01.'!B73*1000,0)</f>
        <v>0</v>
      </c>
      <c r="Y55" s="99"/>
      <c r="Z55" s="13"/>
      <c r="AA55" s="102"/>
    </row>
    <row r="56" spans="7:27">
      <c r="G56" s="31">
        <f>'CIRC 01.'!A74</f>
        <v>0</v>
      </c>
      <c r="H56" s="30">
        <f>IF('CIRC 01.'!H74=95,'CIRC 01.'!B74*1000,0)</f>
        <v>0</v>
      </c>
      <c r="I56" s="99"/>
      <c r="J56" s="30">
        <f>IF('CIRC 01.'!H74=70,'CIRC 01.'!B74*1000,0)</f>
        <v>0</v>
      </c>
      <c r="K56" s="99"/>
      <c r="L56" s="30">
        <f>IF('CIRC 01.'!H74=50,'CIRC 01.'!B74*1000,0)</f>
        <v>0</v>
      </c>
      <c r="M56" s="99"/>
      <c r="N56" s="30">
        <f>IF('CIRC 01.'!H74=35,'CIRC 01.'!B74*1000,0)</f>
        <v>0</v>
      </c>
      <c r="O56" s="99"/>
      <c r="P56" s="30">
        <f>IF('CIRC 01.'!H74=25,'CIRC 01.'!B74*1000,0)</f>
        <v>0</v>
      </c>
      <c r="Q56" s="99"/>
      <c r="R56" s="30">
        <f>IF('CIRC 01.'!H74=16,'CIRC 01.'!B74*1000,0)</f>
        <v>0</v>
      </c>
      <c r="S56" s="99"/>
      <c r="T56" s="30">
        <f>IF('CIRC 01.'!H74=10,'CIRC 01.'!B74*1000,0)</f>
        <v>0</v>
      </c>
      <c r="U56" s="99"/>
      <c r="V56" s="30">
        <f>IF('CIRC 01.'!H74=6,'CIRC 01.'!B74*1000,0)</f>
        <v>0</v>
      </c>
      <c r="W56" s="99"/>
      <c r="X56" s="30">
        <f>IF('CIRC 01.'!H74=4,'CIRC 01.'!B74*1000,0)</f>
        <v>0</v>
      </c>
      <c r="Y56" s="99"/>
      <c r="Z56" s="13"/>
      <c r="AA56" s="102"/>
    </row>
    <row r="57" spans="7:27">
      <c r="G57" s="31">
        <f>'CIRC 01.'!A75</f>
        <v>0</v>
      </c>
      <c r="H57" s="30">
        <f>IF('CIRC 01.'!H75=95,'CIRC 01.'!B75*1000,0)</f>
        <v>0</v>
      </c>
      <c r="I57" s="99"/>
      <c r="J57" s="30">
        <f>IF('CIRC 01.'!H75=70,'CIRC 01.'!B75*1000,0)</f>
        <v>0</v>
      </c>
      <c r="K57" s="99"/>
      <c r="L57" s="30">
        <f>IF('CIRC 01.'!H75=50,'CIRC 01.'!B75*1000,0)</f>
        <v>0</v>
      </c>
      <c r="M57" s="99"/>
      <c r="N57" s="30">
        <f>IF('CIRC 01.'!H75=35,'CIRC 01.'!B75*1000,0)</f>
        <v>0</v>
      </c>
      <c r="O57" s="99"/>
      <c r="P57" s="30">
        <f>IF('CIRC 01.'!H75=25,'CIRC 01.'!B75*1000,0)</f>
        <v>0</v>
      </c>
      <c r="Q57" s="99"/>
      <c r="R57" s="30">
        <f>IF('CIRC 01.'!H75=16,'CIRC 01.'!B75*1000,0)</f>
        <v>0</v>
      </c>
      <c r="S57" s="99"/>
      <c r="T57" s="30">
        <f>IF('CIRC 01.'!H75=10,'CIRC 01.'!B75*1000,0)</f>
        <v>0</v>
      </c>
      <c r="U57" s="99"/>
      <c r="V57" s="30">
        <f>IF('CIRC 01.'!H75=6,'CIRC 01.'!B75*1000,0)</f>
        <v>0</v>
      </c>
      <c r="W57" s="99"/>
      <c r="X57" s="30">
        <f>IF('CIRC 01.'!H75=4,'CIRC 01.'!B75*1000,0)</f>
        <v>0</v>
      </c>
      <c r="Y57" s="99"/>
      <c r="Z57" s="13"/>
      <c r="AA57" s="102"/>
    </row>
    <row r="58" spans="7:27">
      <c r="G58" s="31">
        <f>'CIRC 01.'!A76</f>
        <v>0</v>
      </c>
      <c r="H58" s="30">
        <f>IF('CIRC 01.'!H76=95,'CIRC 01.'!B76*1000,0)</f>
        <v>0</v>
      </c>
      <c r="I58" s="99"/>
      <c r="J58" s="30">
        <f>IF('CIRC 01.'!H76=70,'CIRC 01.'!B76*1000,0)</f>
        <v>0</v>
      </c>
      <c r="K58" s="99"/>
      <c r="L58" s="30">
        <f>IF('CIRC 01.'!H76=50,'CIRC 01.'!B76*1000,0)</f>
        <v>0</v>
      </c>
      <c r="M58" s="99"/>
      <c r="N58" s="30">
        <f>IF('CIRC 01.'!H76=35,'CIRC 01.'!B76*1000,0)</f>
        <v>0</v>
      </c>
      <c r="O58" s="99"/>
      <c r="P58" s="30">
        <f>IF('CIRC 01.'!H76=25,'CIRC 01.'!B76*1000,0)</f>
        <v>0</v>
      </c>
      <c r="Q58" s="99"/>
      <c r="R58" s="30">
        <f>IF('CIRC 01.'!H76=16,'CIRC 01.'!B76*1000,0)</f>
        <v>0</v>
      </c>
      <c r="S58" s="99"/>
      <c r="T58" s="30">
        <f>IF('CIRC 01.'!H76=10,'CIRC 01.'!B76*1000,0)</f>
        <v>0</v>
      </c>
      <c r="U58" s="99"/>
      <c r="V58" s="30">
        <f>IF('CIRC 01.'!H76=6,'CIRC 01.'!B76*1000,0)</f>
        <v>0</v>
      </c>
      <c r="W58" s="99"/>
      <c r="X58" s="30">
        <f>IF('CIRC 01.'!H76=4,'CIRC 01.'!B76*1000,0)</f>
        <v>0</v>
      </c>
      <c r="Y58" s="99"/>
      <c r="Z58" s="13"/>
      <c r="AA58" s="102"/>
    </row>
    <row r="59" spans="7:27">
      <c r="G59" s="31">
        <f>'CIRC 01.'!A77</f>
        <v>0</v>
      </c>
      <c r="H59" s="30">
        <f>IF('CIRC 01.'!H77=95,'CIRC 01.'!B77*1000,0)</f>
        <v>0</v>
      </c>
      <c r="I59" s="99"/>
      <c r="J59" s="30">
        <f>IF('CIRC 01.'!H77=70,'CIRC 01.'!B77*1000,0)</f>
        <v>0</v>
      </c>
      <c r="K59" s="99"/>
      <c r="L59" s="30">
        <f>IF('CIRC 01.'!H77=50,'CIRC 01.'!B77*1000,0)</f>
        <v>0</v>
      </c>
      <c r="M59" s="99"/>
      <c r="N59" s="30">
        <f>IF('CIRC 01.'!H77=35,'CIRC 01.'!B77*1000,0)</f>
        <v>0</v>
      </c>
      <c r="O59" s="99"/>
      <c r="P59" s="30">
        <f>IF('CIRC 01.'!H77=25,'CIRC 01.'!B77*1000,0)</f>
        <v>0</v>
      </c>
      <c r="Q59" s="99"/>
      <c r="R59" s="30">
        <f>IF('CIRC 01.'!H77=16,'CIRC 01.'!B77*1000,0)</f>
        <v>0</v>
      </c>
      <c r="S59" s="99"/>
      <c r="T59" s="30">
        <f>IF('CIRC 01.'!H77=10,'CIRC 01.'!B77*1000,0)</f>
        <v>0</v>
      </c>
      <c r="U59" s="99"/>
      <c r="V59" s="30">
        <f>IF('CIRC 01.'!H77=6,'CIRC 01.'!B77*1000,0)</f>
        <v>0</v>
      </c>
      <c r="W59" s="99"/>
      <c r="X59" s="30">
        <f>IF('CIRC 01.'!H77=4,'CIRC 01.'!B77*1000,0)</f>
        <v>0</v>
      </c>
      <c r="Y59" s="99"/>
      <c r="Z59" s="13"/>
      <c r="AA59" s="102"/>
    </row>
    <row r="60" spans="7:27">
      <c r="G60" s="31">
        <f>'CIRC 01.'!A78</f>
        <v>0</v>
      </c>
      <c r="H60" s="30">
        <f>IF('CIRC 01.'!H78=95,'CIRC 01.'!B78*1000,0)</f>
        <v>0</v>
      </c>
      <c r="I60" s="99"/>
      <c r="J60" s="30">
        <f>IF('CIRC 01.'!H78=70,'CIRC 01.'!B78*1000,0)</f>
        <v>0</v>
      </c>
      <c r="K60" s="99"/>
      <c r="L60" s="30">
        <f>IF('CIRC 01.'!H78=50,'CIRC 01.'!B78*1000,0)</f>
        <v>0</v>
      </c>
      <c r="M60" s="99"/>
      <c r="N60" s="30">
        <f>IF('CIRC 01.'!H78=35,'CIRC 01.'!B78*1000,0)</f>
        <v>0</v>
      </c>
      <c r="O60" s="99"/>
      <c r="P60" s="30">
        <f>IF('CIRC 01.'!H78=25,'CIRC 01.'!B78*1000,0)</f>
        <v>0</v>
      </c>
      <c r="Q60" s="99"/>
      <c r="R60" s="30">
        <f>IF('CIRC 01.'!H78=16,'CIRC 01.'!B78*1000,0)</f>
        <v>0</v>
      </c>
      <c r="S60" s="99"/>
      <c r="T60" s="30">
        <f>IF('CIRC 01.'!H78=10,'CIRC 01.'!B78*1000,0)</f>
        <v>0</v>
      </c>
      <c r="U60" s="99"/>
      <c r="V60" s="30">
        <f>IF('CIRC 01.'!H78=6,'CIRC 01.'!B78*1000,0)</f>
        <v>0</v>
      </c>
      <c r="W60" s="99"/>
      <c r="X60" s="30">
        <f>IF('CIRC 01.'!H78=4,'CIRC 01.'!B78*1000,0)</f>
        <v>0</v>
      </c>
      <c r="Y60" s="99"/>
      <c r="Z60" s="13"/>
      <c r="AA60" s="102"/>
    </row>
    <row r="61" spans="7:27">
      <c r="G61" s="31">
        <f>'CIRC 01.'!A79</f>
        <v>0</v>
      </c>
      <c r="H61" s="30">
        <f>IF('CIRC 01.'!H79=95,'CIRC 01.'!B79*1000,0)</f>
        <v>0</v>
      </c>
      <c r="I61" s="99"/>
      <c r="J61" s="30">
        <f>IF('CIRC 01.'!H79=70,'CIRC 01.'!B79*1000,0)</f>
        <v>0</v>
      </c>
      <c r="K61" s="99"/>
      <c r="L61" s="30">
        <f>IF('CIRC 01.'!H79=50,'CIRC 01.'!B79*1000,0)</f>
        <v>0</v>
      </c>
      <c r="M61" s="99"/>
      <c r="N61" s="30">
        <f>IF('CIRC 01.'!H79=35,'CIRC 01.'!B79*1000,0)</f>
        <v>0</v>
      </c>
      <c r="O61" s="99"/>
      <c r="P61" s="30">
        <f>IF('CIRC 01.'!H79=25,'CIRC 01.'!B79*1000,0)</f>
        <v>0</v>
      </c>
      <c r="Q61" s="99"/>
      <c r="R61" s="30">
        <f>IF('CIRC 01.'!H79=16,'CIRC 01.'!B79*1000,0)</f>
        <v>0</v>
      </c>
      <c r="S61" s="99"/>
      <c r="T61" s="30">
        <f>IF('CIRC 01.'!H79=10,'CIRC 01.'!B79*1000,0)</f>
        <v>0</v>
      </c>
      <c r="U61" s="99"/>
      <c r="V61" s="30">
        <f>IF('CIRC 01.'!H79=6,'CIRC 01.'!B79*1000,0)</f>
        <v>0</v>
      </c>
      <c r="W61" s="99"/>
      <c r="X61" s="30">
        <f>IF('CIRC 01.'!H79=4,'CIRC 01.'!B79*1000,0)</f>
        <v>0</v>
      </c>
      <c r="Y61" s="99"/>
      <c r="Z61" s="13"/>
      <c r="AA61" s="102"/>
    </row>
    <row r="62" spans="7:27">
      <c r="G62" s="31">
        <f>'CIRC 01.'!A80</f>
        <v>0</v>
      </c>
      <c r="H62" s="30">
        <f>IF('CIRC 01.'!H80=95,'CIRC 01.'!B80*1000,0)</f>
        <v>0</v>
      </c>
      <c r="I62" s="99"/>
      <c r="J62" s="30">
        <f>IF('CIRC 01.'!H80=70,'CIRC 01.'!B80*1000,0)</f>
        <v>0</v>
      </c>
      <c r="K62" s="99"/>
      <c r="L62" s="30">
        <f>IF('CIRC 01.'!H80=50,'CIRC 01.'!B80*1000,0)</f>
        <v>0</v>
      </c>
      <c r="M62" s="99"/>
      <c r="N62" s="30">
        <f>IF('CIRC 01.'!H80=35,'CIRC 01.'!B80*1000,0)</f>
        <v>0</v>
      </c>
      <c r="O62" s="99"/>
      <c r="P62" s="30">
        <f>IF('CIRC 01.'!H80=25,'CIRC 01.'!B80*1000,0)</f>
        <v>0</v>
      </c>
      <c r="Q62" s="99"/>
      <c r="R62" s="30">
        <f>IF('CIRC 01.'!H80=16,'CIRC 01.'!B80*1000,0)</f>
        <v>0</v>
      </c>
      <c r="S62" s="99"/>
      <c r="T62" s="30">
        <f>IF('CIRC 01.'!H80=10,'CIRC 01.'!B80*1000,0)</f>
        <v>0</v>
      </c>
      <c r="U62" s="99"/>
      <c r="V62" s="30">
        <f>IF('CIRC 01.'!H80=6,'CIRC 01.'!B80*1000,0)</f>
        <v>0</v>
      </c>
      <c r="W62" s="99"/>
      <c r="X62" s="30">
        <f>IF('CIRC 01.'!H80=4,'CIRC 01.'!B80*1000,0)</f>
        <v>0</v>
      </c>
      <c r="Y62" s="99"/>
      <c r="Z62" s="13"/>
      <c r="AA62" s="102"/>
    </row>
    <row r="63" spans="7:27">
      <c r="G63" s="31">
        <f>'CIRC 01.'!A81</f>
        <v>0</v>
      </c>
      <c r="H63" s="30">
        <f>IF('CIRC 01.'!H81=95,'CIRC 01.'!B81*1000,0)</f>
        <v>0</v>
      </c>
      <c r="I63" s="99"/>
      <c r="J63" s="30">
        <f>IF('CIRC 01.'!H81=70,'CIRC 01.'!B81*1000,0)</f>
        <v>0</v>
      </c>
      <c r="K63" s="99"/>
      <c r="L63" s="30">
        <f>IF('CIRC 01.'!H81=50,'CIRC 01.'!B81*1000,0)</f>
        <v>0</v>
      </c>
      <c r="M63" s="99"/>
      <c r="N63" s="30">
        <f>IF('CIRC 01.'!H81=35,'CIRC 01.'!B81*1000,0)</f>
        <v>0</v>
      </c>
      <c r="O63" s="99"/>
      <c r="P63" s="30">
        <f>IF('CIRC 01.'!H81=25,'CIRC 01.'!B81*1000,0)</f>
        <v>0</v>
      </c>
      <c r="Q63" s="99"/>
      <c r="R63" s="30">
        <f>IF('CIRC 01.'!H81=16,'CIRC 01.'!B81*1000,0)</f>
        <v>0</v>
      </c>
      <c r="S63" s="99"/>
      <c r="T63" s="30">
        <f>IF('CIRC 01.'!H81=10,'CIRC 01.'!B81*1000,0)</f>
        <v>0</v>
      </c>
      <c r="U63" s="99"/>
      <c r="V63" s="30">
        <f>IF('CIRC 01.'!H81=6,'CIRC 01.'!B81*1000,0)</f>
        <v>0</v>
      </c>
      <c r="W63" s="99"/>
      <c r="X63" s="30">
        <f>IF('CIRC 01.'!H81=4,'CIRC 01.'!B81*1000,0)</f>
        <v>0</v>
      </c>
      <c r="Y63" s="99"/>
      <c r="Z63" s="13"/>
      <c r="AA63" s="102"/>
    </row>
    <row r="64" spans="7:27">
      <c r="G64" s="31">
        <f>'CIRC 01.'!A82</f>
        <v>0</v>
      </c>
      <c r="H64" s="30">
        <f>IF('CIRC 01.'!H82=95,'CIRC 01.'!B82*1000,0)</f>
        <v>0</v>
      </c>
      <c r="I64" s="99"/>
      <c r="J64" s="30">
        <f>IF('CIRC 01.'!H82=70,'CIRC 01.'!B82*1000,0)</f>
        <v>0</v>
      </c>
      <c r="K64" s="99"/>
      <c r="L64" s="30">
        <f>IF('CIRC 01.'!H82=50,'CIRC 01.'!B82*1000,0)</f>
        <v>0</v>
      </c>
      <c r="M64" s="99"/>
      <c r="N64" s="30">
        <f>IF('CIRC 01.'!H82=35,'CIRC 01.'!B82*1000,0)</f>
        <v>0</v>
      </c>
      <c r="O64" s="99"/>
      <c r="P64" s="30">
        <f>IF('CIRC 01.'!H82=25,'CIRC 01.'!B82*1000,0)</f>
        <v>0</v>
      </c>
      <c r="Q64" s="99"/>
      <c r="R64" s="30">
        <f>IF('CIRC 01.'!H82=16,'CIRC 01.'!B82*1000,0)</f>
        <v>0</v>
      </c>
      <c r="S64" s="99"/>
      <c r="T64" s="30">
        <f>IF('CIRC 01.'!H82=10,'CIRC 01.'!B82*1000,0)</f>
        <v>0</v>
      </c>
      <c r="U64" s="99"/>
      <c r="V64" s="30">
        <f>IF('CIRC 01.'!H82=6,'CIRC 01.'!B82*1000,0)</f>
        <v>0</v>
      </c>
      <c r="W64" s="99"/>
      <c r="X64" s="30">
        <f>IF('CIRC 01.'!H82=4,'CIRC 01.'!B82*1000,0)</f>
        <v>0</v>
      </c>
      <c r="Y64" s="99"/>
      <c r="Z64" s="13"/>
      <c r="AA64" s="102"/>
    </row>
    <row r="65" spans="7:27">
      <c r="G65" s="31">
        <f>'CIRC 01.'!A83</f>
        <v>0</v>
      </c>
      <c r="H65" s="30">
        <f>IF('CIRC 01.'!H83=95,'CIRC 01.'!B83*1000,0)</f>
        <v>0</v>
      </c>
      <c r="I65" s="99"/>
      <c r="J65" s="30">
        <f>IF('CIRC 01.'!H83=70,'CIRC 01.'!B83*1000,0)</f>
        <v>0</v>
      </c>
      <c r="K65" s="99"/>
      <c r="L65" s="30">
        <f>IF('CIRC 01.'!H83=50,'CIRC 01.'!B83*1000,0)</f>
        <v>0</v>
      </c>
      <c r="M65" s="99"/>
      <c r="N65" s="30">
        <f>IF('CIRC 01.'!H83=35,'CIRC 01.'!B83*1000,0)</f>
        <v>0</v>
      </c>
      <c r="O65" s="99"/>
      <c r="P65" s="30">
        <f>IF('CIRC 01.'!H83=25,'CIRC 01.'!B83*1000,0)</f>
        <v>0</v>
      </c>
      <c r="Q65" s="99"/>
      <c r="R65" s="30">
        <f>IF('CIRC 01.'!H83=16,'CIRC 01.'!B83*1000,0)</f>
        <v>0</v>
      </c>
      <c r="S65" s="99"/>
      <c r="T65" s="30">
        <f>IF('CIRC 01.'!H83=10,'CIRC 01.'!B83*1000,0)</f>
        <v>0</v>
      </c>
      <c r="U65" s="99"/>
      <c r="V65" s="30">
        <f>IF('CIRC 01.'!H83=6,'CIRC 01.'!B83*1000,0)</f>
        <v>0</v>
      </c>
      <c r="W65" s="99"/>
      <c r="X65" s="30">
        <f>IF('CIRC 01.'!H83=4,'CIRC 01.'!B83*1000,0)</f>
        <v>0</v>
      </c>
      <c r="Y65" s="99"/>
      <c r="Z65" s="13"/>
      <c r="AA65" s="102"/>
    </row>
    <row r="66" spans="7:27">
      <c r="G66" s="31">
        <f>'CIRC 01.'!A84</f>
        <v>0</v>
      </c>
      <c r="H66" s="30">
        <f>IF('CIRC 01.'!H84=95,'CIRC 01.'!B84*1000,0)</f>
        <v>0</v>
      </c>
      <c r="I66" s="99"/>
      <c r="J66" s="30">
        <f>IF('CIRC 01.'!H84=70,'CIRC 01.'!B84*1000,0)</f>
        <v>0</v>
      </c>
      <c r="K66" s="99"/>
      <c r="L66" s="30">
        <f>IF('CIRC 01.'!H84=50,'CIRC 01.'!B84*1000,0)</f>
        <v>0</v>
      </c>
      <c r="M66" s="99"/>
      <c r="N66" s="30">
        <f>IF('CIRC 01.'!H84=35,'CIRC 01.'!B84*1000,0)</f>
        <v>0</v>
      </c>
      <c r="O66" s="99"/>
      <c r="P66" s="30">
        <f>IF('CIRC 01.'!H84=25,'CIRC 01.'!B84*1000,0)</f>
        <v>0</v>
      </c>
      <c r="Q66" s="99"/>
      <c r="R66" s="30">
        <f>IF('CIRC 01.'!H84=16,'CIRC 01.'!B84*1000,0)</f>
        <v>0</v>
      </c>
      <c r="S66" s="99"/>
      <c r="T66" s="30">
        <f>IF('CIRC 01.'!H84=10,'CIRC 01.'!B84*1000,0)</f>
        <v>0</v>
      </c>
      <c r="U66" s="99"/>
      <c r="V66" s="30">
        <f>IF('CIRC 01.'!H84=6,'CIRC 01.'!B84*1000,0)</f>
        <v>0</v>
      </c>
      <c r="W66" s="99"/>
      <c r="X66" s="30">
        <f>IF('CIRC 01.'!H84=4,'CIRC 01.'!B84*1000,0)</f>
        <v>0</v>
      </c>
      <c r="Y66" s="99"/>
      <c r="Z66" s="13"/>
      <c r="AA66" s="102"/>
    </row>
    <row r="67" spans="7:27">
      <c r="G67" s="31">
        <f>'CIRC 01.'!A85</f>
        <v>0</v>
      </c>
      <c r="H67" s="30">
        <f>IF('CIRC 01.'!H85=95,'CIRC 01.'!B85*1000,0)</f>
        <v>0</v>
      </c>
      <c r="I67" s="99"/>
      <c r="J67" s="30">
        <f>IF('CIRC 01.'!H85=70,'CIRC 01.'!B85*1000,0)</f>
        <v>0</v>
      </c>
      <c r="K67" s="99"/>
      <c r="L67" s="30">
        <f>IF('CIRC 01.'!H85=50,'CIRC 01.'!B85*1000,0)</f>
        <v>0</v>
      </c>
      <c r="M67" s="99"/>
      <c r="N67" s="30">
        <f>IF('CIRC 01.'!H85=35,'CIRC 01.'!B85*1000,0)</f>
        <v>0</v>
      </c>
      <c r="O67" s="99"/>
      <c r="P67" s="30">
        <f>IF('CIRC 01.'!H85=25,'CIRC 01.'!B85*1000,0)</f>
        <v>0</v>
      </c>
      <c r="Q67" s="99"/>
      <c r="R67" s="30">
        <f>IF('CIRC 01.'!H85=16,'CIRC 01.'!B85*1000,0)</f>
        <v>0</v>
      </c>
      <c r="S67" s="99"/>
      <c r="T67" s="30">
        <f>IF('CIRC 01.'!H85=10,'CIRC 01.'!B85*1000,0)</f>
        <v>0</v>
      </c>
      <c r="U67" s="99"/>
      <c r="V67" s="30">
        <f>IF('CIRC 01.'!H85=6,'CIRC 01.'!B85*1000,0)</f>
        <v>0</v>
      </c>
      <c r="W67" s="99"/>
      <c r="X67" s="30">
        <f>IF('CIRC 01.'!H85=4,'CIRC 01.'!B85*1000,0)</f>
        <v>0</v>
      </c>
      <c r="Y67" s="99"/>
      <c r="Z67" s="13"/>
      <c r="AA67" s="102"/>
    </row>
    <row r="68" spans="7:27">
      <c r="G68" s="31">
        <f>'CIRC 01.'!A86</f>
        <v>0</v>
      </c>
      <c r="H68" s="30">
        <f>IF('CIRC 01.'!H86=95,'CIRC 01.'!B86*1000,0)</f>
        <v>0</v>
      </c>
      <c r="I68" s="99"/>
      <c r="J68" s="30">
        <f>IF('CIRC 01.'!H86=70,'CIRC 01.'!B86*1000,0)</f>
        <v>0</v>
      </c>
      <c r="K68" s="99"/>
      <c r="L68" s="30">
        <f>IF('CIRC 01.'!H86=50,'CIRC 01.'!B86*1000,0)</f>
        <v>0</v>
      </c>
      <c r="M68" s="99"/>
      <c r="N68" s="30">
        <f>IF('CIRC 01.'!H86=35,'CIRC 01.'!B86*1000,0)</f>
        <v>0</v>
      </c>
      <c r="O68" s="99"/>
      <c r="P68" s="30">
        <f>IF('CIRC 01.'!H86=25,'CIRC 01.'!B86*1000,0)</f>
        <v>0</v>
      </c>
      <c r="Q68" s="99"/>
      <c r="R68" s="30">
        <f>IF('CIRC 01.'!H86=16,'CIRC 01.'!B86*1000,0)</f>
        <v>0</v>
      </c>
      <c r="S68" s="99"/>
      <c r="T68" s="30">
        <f>IF('CIRC 01.'!H86=10,'CIRC 01.'!B86*1000,0)</f>
        <v>0</v>
      </c>
      <c r="U68" s="99"/>
      <c r="V68" s="30">
        <f>IF('CIRC 01.'!H86=6,'CIRC 01.'!B86*1000,0)</f>
        <v>0</v>
      </c>
      <c r="W68" s="99"/>
      <c r="X68" s="30">
        <f>IF('CIRC 01.'!H86=4,'CIRC 01.'!B86*1000,0)</f>
        <v>0</v>
      </c>
      <c r="Y68" s="99"/>
      <c r="Z68" s="13"/>
      <c r="AA68" s="102"/>
    </row>
    <row r="69" spans="7:27">
      <c r="G69" s="31">
        <f>'CIRC 01.'!A87</f>
        <v>0</v>
      </c>
      <c r="H69" s="30">
        <f>IF('CIRC 01.'!H87=95,'CIRC 01.'!B87*1000,0)</f>
        <v>0</v>
      </c>
      <c r="I69" s="99"/>
      <c r="J69" s="30">
        <f>IF('CIRC 01.'!H87=70,'CIRC 01.'!B87*1000,0)</f>
        <v>0</v>
      </c>
      <c r="K69" s="99"/>
      <c r="L69" s="30">
        <f>IF('CIRC 01.'!H87=50,'CIRC 01.'!B87*1000,0)</f>
        <v>0</v>
      </c>
      <c r="M69" s="99"/>
      <c r="N69" s="30">
        <f>IF('CIRC 01.'!H87=35,'CIRC 01.'!B87*1000,0)</f>
        <v>0</v>
      </c>
      <c r="O69" s="99"/>
      <c r="P69" s="30">
        <f>IF('CIRC 01.'!H87=25,'CIRC 01.'!B87*1000,0)</f>
        <v>0</v>
      </c>
      <c r="Q69" s="99"/>
      <c r="R69" s="30">
        <f>IF('CIRC 01.'!H87=16,'CIRC 01.'!B87*1000,0)</f>
        <v>0</v>
      </c>
      <c r="S69" s="99"/>
      <c r="T69" s="30">
        <f>IF('CIRC 01.'!H87=10,'CIRC 01.'!B87*1000,0)</f>
        <v>0</v>
      </c>
      <c r="U69" s="99"/>
      <c r="V69" s="30">
        <f>IF('CIRC 01.'!H87=6,'CIRC 01.'!B87*1000,0)</f>
        <v>0</v>
      </c>
      <c r="W69" s="99"/>
      <c r="X69" s="30">
        <f>IF('CIRC 01.'!H87=4,'CIRC 01.'!B87*1000,0)</f>
        <v>0</v>
      </c>
      <c r="Y69" s="99"/>
      <c r="Z69" s="13"/>
      <c r="AA69" s="102"/>
    </row>
    <row r="70" spans="7:27">
      <c r="G70" s="31">
        <f>'CIRC 01.'!A88</f>
        <v>0</v>
      </c>
      <c r="H70" s="30">
        <f>IF('CIRC 01.'!H88=95,'CIRC 01.'!B88*1000,0)</f>
        <v>0</v>
      </c>
      <c r="I70" s="99"/>
      <c r="J70" s="30">
        <f>IF('CIRC 01.'!H88=70,'CIRC 01.'!B88*1000,0)</f>
        <v>0</v>
      </c>
      <c r="K70" s="99"/>
      <c r="L70" s="30">
        <f>IF('CIRC 01.'!H88=50,'CIRC 01.'!B88*1000,0)</f>
        <v>0</v>
      </c>
      <c r="M70" s="99"/>
      <c r="N70" s="30">
        <f>IF('CIRC 01.'!H88=35,'CIRC 01.'!B88*1000,0)</f>
        <v>0</v>
      </c>
      <c r="O70" s="99"/>
      <c r="P70" s="30">
        <f>IF('CIRC 01.'!H88=25,'CIRC 01.'!B88*1000,0)</f>
        <v>0</v>
      </c>
      <c r="Q70" s="99"/>
      <c r="R70" s="30">
        <f>IF('CIRC 01.'!H88=16,'CIRC 01.'!B88*1000,0)</f>
        <v>0</v>
      </c>
      <c r="S70" s="99"/>
      <c r="T70" s="30">
        <f>IF('CIRC 01.'!H88=10,'CIRC 01.'!B88*1000,0)</f>
        <v>0</v>
      </c>
      <c r="U70" s="99"/>
      <c r="V70" s="30">
        <f>IF('CIRC 01.'!H88=6,'CIRC 01.'!B88*1000,0)</f>
        <v>0</v>
      </c>
      <c r="W70" s="99"/>
      <c r="X70" s="30">
        <f>IF('CIRC 01.'!H88=4,'CIRC 01.'!B88*1000,0)</f>
        <v>0</v>
      </c>
      <c r="Y70" s="99"/>
      <c r="Z70" s="13"/>
      <c r="AA70" s="102"/>
    </row>
    <row r="71" spans="7:27">
      <c r="G71" s="31">
        <f>'CIRC 01.'!A89</f>
        <v>0</v>
      </c>
      <c r="H71" s="30">
        <f>IF('CIRC 01.'!H89=95,'CIRC 01.'!B89*1000,0)</f>
        <v>0</v>
      </c>
      <c r="I71" s="99"/>
      <c r="J71" s="30">
        <f>IF('CIRC 01.'!H89=70,'CIRC 01.'!B89*1000,0)</f>
        <v>0</v>
      </c>
      <c r="K71" s="99"/>
      <c r="L71" s="30">
        <f>IF('CIRC 01.'!H89=50,'CIRC 01.'!B89*1000,0)</f>
        <v>0</v>
      </c>
      <c r="M71" s="99"/>
      <c r="N71" s="30">
        <f>IF('CIRC 01.'!H89=35,'CIRC 01.'!B89*1000,0)</f>
        <v>0</v>
      </c>
      <c r="O71" s="99"/>
      <c r="P71" s="30">
        <f>IF('CIRC 01.'!H89=25,'CIRC 01.'!B89*1000,0)</f>
        <v>0</v>
      </c>
      <c r="Q71" s="99"/>
      <c r="R71" s="30">
        <f>IF('CIRC 01.'!H89=16,'CIRC 01.'!B89*1000,0)</f>
        <v>0</v>
      </c>
      <c r="S71" s="99"/>
      <c r="T71" s="30">
        <f>IF('CIRC 01.'!H89=10,'CIRC 01.'!B89*1000,0)</f>
        <v>0</v>
      </c>
      <c r="U71" s="99"/>
      <c r="V71" s="30">
        <f>IF('CIRC 01.'!H89=6,'CIRC 01.'!B89*1000,0)</f>
        <v>0</v>
      </c>
      <c r="W71" s="99"/>
      <c r="X71" s="30">
        <f>IF('CIRC 01.'!H89=4,'CIRC 01.'!B89*1000,0)</f>
        <v>0</v>
      </c>
      <c r="Y71" s="99"/>
      <c r="Z71" s="13"/>
      <c r="AA71" s="102"/>
    </row>
    <row r="72" spans="7:27">
      <c r="G72" s="31">
        <f>'CIRC 01.'!A90</f>
        <v>0</v>
      </c>
      <c r="H72" s="30">
        <f>IF('CIRC 01.'!H90=95,'CIRC 01.'!B90*1000,0)</f>
        <v>0</v>
      </c>
      <c r="I72" s="99"/>
      <c r="J72" s="30">
        <f>IF('CIRC 01.'!H90=70,'CIRC 01.'!B90*1000,0)</f>
        <v>0</v>
      </c>
      <c r="K72" s="99"/>
      <c r="L72" s="30">
        <f>IF('CIRC 01.'!H90=50,'CIRC 01.'!B90*1000,0)</f>
        <v>0</v>
      </c>
      <c r="M72" s="99"/>
      <c r="N72" s="30">
        <f>IF('CIRC 01.'!H90=35,'CIRC 01.'!B90*1000,0)</f>
        <v>0</v>
      </c>
      <c r="O72" s="99"/>
      <c r="P72" s="30">
        <f>IF('CIRC 01.'!H90=25,'CIRC 01.'!B90*1000,0)</f>
        <v>0</v>
      </c>
      <c r="Q72" s="99"/>
      <c r="R72" s="30">
        <f>IF('CIRC 01.'!H90=16,'CIRC 01.'!B90*1000,0)</f>
        <v>0</v>
      </c>
      <c r="S72" s="99"/>
      <c r="T72" s="30">
        <f>IF('CIRC 01.'!H90=10,'CIRC 01.'!B90*1000,0)</f>
        <v>0</v>
      </c>
      <c r="U72" s="99"/>
      <c r="V72" s="30">
        <f>IF('CIRC 01.'!H90=6,'CIRC 01.'!B90*1000,0)</f>
        <v>0</v>
      </c>
      <c r="W72" s="99"/>
      <c r="X72" s="30">
        <f>IF('CIRC 01.'!H90=4,'CIRC 01.'!B90*1000,0)</f>
        <v>0</v>
      </c>
      <c r="Y72" s="99"/>
      <c r="Z72" s="13"/>
      <c r="AA72" s="102"/>
    </row>
    <row r="73" spans="7:27">
      <c r="G73" s="31">
        <f>'CIRC 01.'!A91</f>
        <v>0</v>
      </c>
      <c r="H73" s="30">
        <f>IF('CIRC 01.'!H91=95,'CIRC 01.'!B91*1000,0)</f>
        <v>0</v>
      </c>
      <c r="I73" s="99"/>
      <c r="J73" s="30">
        <f>IF('CIRC 01.'!H91=70,'CIRC 01.'!B91*1000,0)</f>
        <v>0</v>
      </c>
      <c r="K73" s="99"/>
      <c r="L73" s="30">
        <f>IF('CIRC 01.'!H91=50,'CIRC 01.'!B91*1000,0)</f>
        <v>0</v>
      </c>
      <c r="M73" s="99"/>
      <c r="N73" s="30">
        <f>IF('CIRC 01.'!H91=35,'CIRC 01.'!B91*1000,0)</f>
        <v>0</v>
      </c>
      <c r="O73" s="99"/>
      <c r="P73" s="30">
        <f>IF('CIRC 01.'!H91=25,'CIRC 01.'!B91*1000,0)</f>
        <v>0</v>
      </c>
      <c r="Q73" s="99"/>
      <c r="R73" s="30">
        <f>IF('CIRC 01.'!H91=16,'CIRC 01.'!B91*1000,0)</f>
        <v>0</v>
      </c>
      <c r="S73" s="99"/>
      <c r="T73" s="30">
        <f>IF('CIRC 01.'!H91=10,'CIRC 01.'!B91*1000,0)</f>
        <v>0</v>
      </c>
      <c r="U73" s="99"/>
      <c r="V73" s="30">
        <f>IF('CIRC 01.'!H91=6,'CIRC 01.'!B91*1000,0)</f>
        <v>0</v>
      </c>
      <c r="W73" s="99"/>
      <c r="X73" s="30">
        <f>IF('CIRC 01.'!H91=4,'CIRC 01.'!B91*1000,0)</f>
        <v>0</v>
      </c>
      <c r="Y73" s="99"/>
      <c r="Z73" s="13"/>
      <c r="AA73" s="102"/>
    </row>
    <row r="74" spans="7:27">
      <c r="G74" s="31">
        <f>'CIRC 01.'!A92</f>
        <v>0</v>
      </c>
      <c r="H74" s="30">
        <f>IF('CIRC 01.'!H92=95,'CIRC 01.'!B92*1000,0)</f>
        <v>0</v>
      </c>
      <c r="I74" s="99"/>
      <c r="J74" s="30">
        <f>IF('CIRC 01.'!H92=70,'CIRC 01.'!B92*1000,0)</f>
        <v>0</v>
      </c>
      <c r="K74" s="99"/>
      <c r="L74" s="30">
        <f>IF('CIRC 01.'!H92=50,'CIRC 01.'!B92*1000,0)</f>
        <v>0</v>
      </c>
      <c r="M74" s="99"/>
      <c r="N74" s="30">
        <f>IF('CIRC 01.'!H92=35,'CIRC 01.'!B92*1000,0)</f>
        <v>0</v>
      </c>
      <c r="O74" s="99"/>
      <c r="P74" s="30">
        <f>IF('CIRC 01.'!H92=25,'CIRC 01.'!B92*1000,0)</f>
        <v>0</v>
      </c>
      <c r="Q74" s="99"/>
      <c r="R74" s="30">
        <f>IF('CIRC 01.'!H92=16,'CIRC 01.'!B92*1000,0)</f>
        <v>0</v>
      </c>
      <c r="S74" s="99"/>
      <c r="T74" s="30">
        <f>IF('CIRC 01.'!H92=10,'CIRC 01.'!B92*1000,0)</f>
        <v>0</v>
      </c>
      <c r="U74" s="99"/>
      <c r="V74" s="30">
        <f>IF('CIRC 01.'!H92=6,'CIRC 01.'!B92*1000,0)</f>
        <v>0</v>
      </c>
      <c r="W74" s="99"/>
      <c r="X74" s="30">
        <f>IF('CIRC 01.'!H92=4,'CIRC 01.'!B92*1000,0)</f>
        <v>0</v>
      </c>
      <c r="Y74" s="99"/>
      <c r="Z74" s="13"/>
      <c r="AA74" s="102"/>
    </row>
    <row r="75" spans="7:27">
      <c r="G75" s="31">
        <f>'CIRC 01.'!A93</f>
        <v>0</v>
      </c>
      <c r="H75" s="30">
        <f>IF('CIRC 01.'!H93=95,'CIRC 01.'!B93*1000,0)</f>
        <v>0</v>
      </c>
      <c r="I75" s="99"/>
      <c r="J75" s="30">
        <f>IF('CIRC 01.'!H93=70,'CIRC 01.'!B93*1000,0)</f>
        <v>0</v>
      </c>
      <c r="K75" s="99"/>
      <c r="L75" s="30">
        <f>IF('CIRC 01.'!H93=50,'CIRC 01.'!B93*1000,0)</f>
        <v>0</v>
      </c>
      <c r="M75" s="99"/>
      <c r="N75" s="30">
        <f>IF('CIRC 01.'!H93=35,'CIRC 01.'!B93*1000,0)</f>
        <v>0</v>
      </c>
      <c r="O75" s="99"/>
      <c r="P75" s="30">
        <f>IF('CIRC 01.'!H93=25,'CIRC 01.'!B93*1000,0)</f>
        <v>0</v>
      </c>
      <c r="Q75" s="99"/>
      <c r="R75" s="30">
        <f>IF('CIRC 01.'!H93=16,'CIRC 01.'!B93*1000,0)</f>
        <v>0</v>
      </c>
      <c r="S75" s="99"/>
      <c r="T75" s="30">
        <f>IF('CIRC 01.'!H93=10,'CIRC 01.'!B93*1000,0)</f>
        <v>0</v>
      </c>
      <c r="U75" s="99"/>
      <c r="V75" s="30">
        <f>IF('CIRC 01.'!H93=6,'CIRC 01.'!B93*1000,0)</f>
        <v>0</v>
      </c>
      <c r="W75" s="99"/>
      <c r="X75" s="30">
        <f>IF('CIRC 01.'!H93=4,'CIRC 01.'!B93*1000,0)</f>
        <v>0</v>
      </c>
      <c r="Y75" s="99"/>
      <c r="Z75" s="13"/>
      <c r="AA75" s="102"/>
    </row>
    <row r="76" spans="7:27">
      <c r="G76" s="31">
        <f>'CIRC 01.'!A94</f>
        <v>0</v>
      </c>
      <c r="H76" s="30">
        <f>IF('CIRC 01.'!H94=95,'CIRC 01.'!B94*1000,0)</f>
        <v>0</v>
      </c>
      <c r="I76" s="99"/>
      <c r="J76" s="30">
        <f>IF('CIRC 01.'!H94=70,'CIRC 01.'!B94*1000,0)</f>
        <v>0</v>
      </c>
      <c r="K76" s="99"/>
      <c r="L76" s="30">
        <f>IF('CIRC 01.'!H94=50,'CIRC 01.'!B94*1000,0)</f>
        <v>0</v>
      </c>
      <c r="M76" s="99"/>
      <c r="N76" s="30">
        <f>IF('CIRC 01.'!H94=35,'CIRC 01.'!B94*1000,0)</f>
        <v>0</v>
      </c>
      <c r="O76" s="99"/>
      <c r="P76" s="30">
        <f>IF('CIRC 01.'!H94=25,'CIRC 01.'!B94*1000,0)</f>
        <v>0</v>
      </c>
      <c r="Q76" s="99"/>
      <c r="R76" s="30">
        <f>IF('CIRC 01.'!H94=16,'CIRC 01.'!B94*1000,0)</f>
        <v>0</v>
      </c>
      <c r="S76" s="99"/>
      <c r="T76" s="30">
        <f>IF('CIRC 01.'!H94=10,'CIRC 01.'!B94*1000,0)</f>
        <v>0</v>
      </c>
      <c r="U76" s="99"/>
      <c r="V76" s="30">
        <f>IF('CIRC 01.'!H94=6,'CIRC 01.'!B94*1000,0)</f>
        <v>0</v>
      </c>
      <c r="W76" s="99"/>
      <c r="X76" s="30">
        <f>IF('CIRC 01.'!H94=4,'CIRC 01.'!B94*1000,0)</f>
        <v>0</v>
      </c>
      <c r="Y76" s="99"/>
      <c r="Z76" s="13"/>
      <c r="AA76" s="102"/>
    </row>
    <row r="77" spans="7:27">
      <c r="G77" s="31">
        <f>'CIRC 01.'!A95</f>
        <v>0</v>
      </c>
      <c r="H77" s="30">
        <f>IF('CIRC 01.'!H95=95,'CIRC 01.'!B95*1000,0)</f>
        <v>0</v>
      </c>
      <c r="I77" s="99"/>
      <c r="J77" s="30">
        <f>IF('CIRC 01.'!H95=70,'CIRC 01.'!B95*1000,0)</f>
        <v>0</v>
      </c>
      <c r="K77" s="99"/>
      <c r="L77" s="30">
        <f>IF('CIRC 01.'!H95=50,'CIRC 01.'!B95*1000,0)</f>
        <v>0</v>
      </c>
      <c r="M77" s="99"/>
      <c r="N77" s="30">
        <f>IF('CIRC 01.'!H95=35,'CIRC 01.'!B95*1000,0)</f>
        <v>0</v>
      </c>
      <c r="O77" s="99"/>
      <c r="P77" s="30">
        <f>IF('CIRC 01.'!H95=25,'CIRC 01.'!B95*1000,0)</f>
        <v>0</v>
      </c>
      <c r="Q77" s="99"/>
      <c r="R77" s="30">
        <f>IF('CIRC 01.'!H95=16,'CIRC 01.'!B95*1000,0)</f>
        <v>0</v>
      </c>
      <c r="S77" s="99"/>
      <c r="T77" s="30">
        <f>IF('CIRC 01.'!H95=10,'CIRC 01.'!B95*1000,0)</f>
        <v>0</v>
      </c>
      <c r="U77" s="99"/>
      <c r="V77" s="30">
        <f>IF('CIRC 01.'!H95=6,'CIRC 01.'!B95*1000,0)</f>
        <v>0</v>
      </c>
      <c r="W77" s="99"/>
      <c r="X77" s="30">
        <f>IF('CIRC 01.'!H95=4,'CIRC 01.'!B95*1000,0)</f>
        <v>0</v>
      </c>
      <c r="Y77" s="99"/>
      <c r="Z77" s="13"/>
      <c r="AA77" s="102"/>
    </row>
    <row r="78" spans="7:27">
      <c r="G78" s="31">
        <f>'CIRC 01.'!A96</f>
        <v>0</v>
      </c>
      <c r="H78" s="30">
        <f>IF('CIRC 01.'!H96=95,'CIRC 01.'!B96*1000,0)</f>
        <v>0</v>
      </c>
      <c r="I78" s="99"/>
      <c r="J78" s="30">
        <f>IF('CIRC 01.'!H96=70,'CIRC 01.'!B96*1000,0)</f>
        <v>0</v>
      </c>
      <c r="K78" s="99"/>
      <c r="L78" s="30">
        <f>IF('CIRC 01.'!H96=50,'CIRC 01.'!B96*1000,0)</f>
        <v>0</v>
      </c>
      <c r="M78" s="99"/>
      <c r="N78" s="30">
        <f>IF('CIRC 01.'!H96=35,'CIRC 01.'!B96*1000,0)</f>
        <v>0</v>
      </c>
      <c r="O78" s="99"/>
      <c r="P78" s="30">
        <f>IF('CIRC 01.'!H96=25,'CIRC 01.'!B96*1000,0)</f>
        <v>0</v>
      </c>
      <c r="Q78" s="99"/>
      <c r="R78" s="30">
        <f>IF('CIRC 01.'!H96=16,'CIRC 01.'!B96*1000,0)</f>
        <v>0</v>
      </c>
      <c r="S78" s="99"/>
      <c r="T78" s="30">
        <f>IF('CIRC 01.'!H96=10,'CIRC 01.'!B96*1000,0)</f>
        <v>0</v>
      </c>
      <c r="U78" s="99"/>
      <c r="V78" s="30">
        <f>IF('CIRC 01.'!H96=6,'CIRC 01.'!B96*1000,0)</f>
        <v>0</v>
      </c>
      <c r="W78" s="99"/>
      <c r="X78" s="30">
        <f>IF('CIRC 01.'!H96=4,'CIRC 01.'!B96*1000,0)</f>
        <v>0</v>
      </c>
      <c r="Y78" s="99"/>
      <c r="Z78" s="13"/>
      <c r="AA78" s="102"/>
    </row>
    <row r="79" spans="7:27">
      <c r="G79" s="31">
        <f>'CIRC 01.'!A97</f>
        <v>0</v>
      </c>
      <c r="H79" s="30">
        <f>IF('CIRC 01.'!H97=95,'CIRC 01.'!B97*1000,0)</f>
        <v>0</v>
      </c>
      <c r="I79" s="99"/>
      <c r="J79" s="30">
        <f>IF('CIRC 01.'!H97=70,'CIRC 01.'!B97*1000,0)</f>
        <v>0</v>
      </c>
      <c r="K79" s="99"/>
      <c r="L79" s="30">
        <f>IF('CIRC 01.'!H97=50,'CIRC 01.'!B97*1000,0)</f>
        <v>0</v>
      </c>
      <c r="M79" s="99"/>
      <c r="N79" s="30">
        <f>IF('CIRC 01.'!H97=35,'CIRC 01.'!B97*1000,0)</f>
        <v>0</v>
      </c>
      <c r="O79" s="99"/>
      <c r="P79" s="30">
        <f>IF('CIRC 01.'!H97=25,'CIRC 01.'!B97*1000,0)</f>
        <v>0</v>
      </c>
      <c r="Q79" s="99"/>
      <c r="R79" s="30">
        <f>IF('CIRC 01.'!H97=16,'CIRC 01.'!B97*1000,0)</f>
        <v>0</v>
      </c>
      <c r="S79" s="99"/>
      <c r="T79" s="30">
        <f>IF('CIRC 01.'!H97=10,'CIRC 01.'!B97*1000,0)</f>
        <v>0</v>
      </c>
      <c r="U79" s="99"/>
      <c r="V79" s="30">
        <f>IF('CIRC 01.'!H97=6,'CIRC 01.'!B97*1000,0)</f>
        <v>0</v>
      </c>
      <c r="W79" s="99"/>
      <c r="X79" s="30">
        <f>IF('CIRC 01.'!H97=4,'CIRC 01.'!B97*1000,0)</f>
        <v>0</v>
      </c>
      <c r="Y79" s="99"/>
      <c r="Z79" s="13"/>
      <c r="AA79" s="102"/>
    </row>
    <row r="80" spans="7:27">
      <c r="G80" s="31">
        <f>'CIRC 01.'!A98</f>
        <v>0</v>
      </c>
      <c r="H80" s="30">
        <f>IF('CIRC 01.'!H98=95,'CIRC 01.'!B98*1000,0)</f>
        <v>0</v>
      </c>
      <c r="I80" s="99"/>
      <c r="J80" s="30">
        <f>IF('CIRC 01.'!H98=70,'CIRC 01.'!B98*1000,0)</f>
        <v>0</v>
      </c>
      <c r="K80" s="99"/>
      <c r="L80" s="30">
        <f>IF('CIRC 01.'!H98=50,'CIRC 01.'!B98*1000,0)</f>
        <v>0</v>
      </c>
      <c r="M80" s="99"/>
      <c r="N80" s="30">
        <f>IF('CIRC 01.'!H98=35,'CIRC 01.'!B98*1000,0)</f>
        <v>0</v>
      </c>
      <c r="O80" s="99"/>
      <c r="P80" s="30">
        <f>IF('CIRC 01.'!H98=25,'CIRC 01.'!B98*1000,0)</f>
        <v>0</v>
      </c>
      <c r="Q80" s="99"/>
      <c r="R80" s="30">
        <f>IF('CIRC 01.'!H98=16,'CIRC 01.'!B98*1000,0)</f>
        <v>0</v>
      </c>
      <c r="S80" s="99"/>
      <c r="T80" s="30">
        <f>IF('CIRC 01.'!H98=10,'CIRC 01.'!B98*1000,0)</f>
        <v>0</v>
      </c>
      <c r="U80" s="99"/>
      <c r="V80" s="30">
        <f>IF('CIRC 01.'!H98=6,'CIRC 01.'!B98*1000,0)</f>
        <v>0</v>
      </c>
      <c r="W80" s="99"/>
      <c r="X80" s="30">
        <f>IF('CIRC 01.'!H98=4,'CIRC 01.'!B98*1000,0)</f>
        <v>0</v>
      </c>
      <c r="Y80" s="99"/>
      <c r="Z80" s="13"/>
      <c r="AA80" s="102"/>
    </row>
    <row r="81" spans="7:27">
      <c r="G81" s="31">
        <f>'CIRC 01.'!A99</f>
        <v>0</v>
      </c>
      <c r="H81" s="30">
        <f>IF('CIRC 01.'!H99=95,'CIRC 01.'!B99*1000,0)</f>
        <v>0</v>
      </c>
      <c r="I81" s="99"/>
      <c r="J81" s="30">
        <f>IF('CIRC 01.'!H99=70,'CIRC 01.'!B99*1000,0)</f>
        <v>0</v>
      </c>
      <c r="K81" s="99"/>
      <c r="L81" s="30">
        <f>IF('CIRC 01.'!H99=50,'CIRC 01.'!B99*1000,0)</f>
        <v>0</v>
      </c>
      <c r="M81" s="99"/>
      <c r="N81" s="30">
        <f>IF('CIRC 01.'!H99=35,'CIRC 01.'!B99*1000,0)</f>
        <v>0</v>
      </c>
      <c r="O81" s="99"/>
      <c r="P81" s="30">
        <f>IF('CIRC 01.'!H99=25,'CIRC 01.'!B99*1000,0)</f>
        <v>0</v>
      </c>
      <c r="Q81" s="99"/>
      <c r="R81" s="30">
        <f>IF('CIRC 01.'!H99=16,'CIRC 01.'!B99*1000,0)</f>
        <v>0</v>
      </c>
      <c r="S81" s="99"/>
      <c r="T81" s="30">
        <f>IF('CIRC 01.'!H99=10,'CIRC 01.'!B99*1000,0)</f>
        <v>0</v>
      </c>
      <c r="U81" s="99"/>
      <c r="V81" s="30">
        <f>IF('CIRC 01.'!H99=6,'CIRC 01.'!B99*1000,0)</f>
        <v>0</v>
      </c>
      <c r="W81" s="99"/>
      <c r="X81" s="30">
        <f>IF('CIRC 01.'!H99=4,'CIRC 01.'!B99*1000,0)</f>
        <v>0</v>
      </c>
      <c r="Y81" s="99"/>
      <c r="Z81" s="13"/>
      <c r="AA81" s="102"/>
    </row>
    <row r="82" spans="7:27">
      <c r="G82" s="31">
        <f>'CIRC 01.'!A100</f>
        <v>0</v>
      </c>
      <c r="H82" s="30">
        <f>IF('CIRC 01.'!H100=95,'CIRC 01.'!B100*1000,0)</f>
        <v>0</v>
      </c>
      <c r="I82" s="99"/>
      <c r="J82" s="30">
        <f>IF('CIRC 01.'!H100=70,'CIRC 01.'!B100*1000,0)</f>
        <v>0</v>
      </c>
      <c r="K82" s="99"/>
      <c r="L82" s="30">
        <f>IF('CIRC 01.'!H100=50,'CIRC 01.'!B100*1000,0)</f>
        <v>0</v>
      </c>
      <c r="M82" s="99"/>
      <c r="N82" s="30">
        <f>IF('CIRC 01.'!H100=35,'CIRC 01.'!B100*1000,0)</f>
        <v>0</v>
      </c>
      <c r="O82" s="99"/>
      <c r="P82" s="30">
        <f>IF('CIRC 01.'!H100=25,'CIRC 01.'!B100*1000,0)</f>
        <v>0</v>
      </c>
      <c r="Q82" s="99"/>
      <c r="R82" s="30">
        <f>IF('CIRC 01.'!H100=16,'CIRC 01.'!B100*1000,0)</f>
        <v>0</v>
      </c>
      <c r="S82" s="99"/>
      <c r="T82" s="30">
        <f>IF('CIRC 01.'!H100=10,'CIRC 01.'!B100*1000,0)</f>
        <v>0</v>
      </c>
      <c r="U82" s="99"/>
      <c r="V82" s="30">
        <f>IF('CIRC 01.'!H100=6,'CIRC 01.'!B100*1000,0)</f>
        <v>0</v>
      </c>
      <c r="W82" s="99"/>
      <c r="X82" s="30">
        <f>IF('CIRC 01.'!H100=4,'CIRC 01.'!B100*1000,0)</f>
        <v>0</v>
      </c>
      <c r="Y82" s="99"/>
      <c r="Z82" s="13"/>
      <c r="AA82" s="102"/>
    </row>
    <row r="83" spans="7:27">
      <c r="G83" s="31">
        <f>'CIRC 01.'!A101</f>
        <v>0</v>
      </c>
      <c r="H83" s="30">
        <f>IF('CIRC 01.'!H101=95,'CIRC 01.'!B101*1000,0)</f>
        <v>0</v>
      </c>
      <c r="I83" s="99"/>
      <c r="J83" s="30">
        <f>IF('CIRC 01.'!H101=70,'CIRC 01.'!B101*1000,0)</f>
        <v>0</v>
      </c>
      <c r="K83" s="99"/>
      <c r="L83" s="30">
        <f>IF('CIRC 01.'!H101=50,'CIRC 01.'!B101*1000,0)</f>
        <v>0</v>
      </c>
      <c r="M83" s="99"/>
      <c r="N83" s="30">
        <f>IF('CIRC 01.'!H101=35,'CIRC 01.'!B101*1000,0)</f>
        <v>0</v>
      </c>
      <c r="O83" s="99"/>
      <c r="P83" s="30">
        <f>IF('CIRC 01.'!H101=25,'CIRC 01.'!B101*1000,0)</f>
        <v>0</v>
      </c>
      <c r="Q83" s="99"/>
      <c r="R83" s="30">
        <f>IF('CIRC 01.'!H101=16,'CIRC 01.'!B101*1000,0)</f>
        <v>0</v>
      </c>
      <c r="S83" s="99"/>
      <c r="T83" s="30">
        <f>IF('CIRC 01.'!H101=10,'CIRC 01.'!B101*1000,0)</f>
        <v>0</v>
      </c>
      <c r="U83" s="99"/>
      <c r="V83" s="30">
        <f>IF('CIRC 01.'!H101=6,'CIRC 01.'!B101*1000,0)</f>
        <v>0</v>
      </c>
      <c r="W83" s="99"/>
      <c r="X83" s="30">
        <f>IF('CIRC 01.'!H101=4,'CIRC 01.'!B101*1000,0)</f>
        <v>0</v>
      </c>
      <c r="Y83" s="99"/>
      <c r="Z83" s="13"/>
      <c r="AA83" s="102"/>
    </row>
    <row r="84" spans="7:27">
      <c r="G84" s="31">
        <f>'CIRC 01.'!A102</f>
        <v>0</v>
      </c>
      <c r="H84" s="30">
        <f>IF('CIRC 01.'!H102=95,'CIRC 01.'!B102*1000,0)</f>
        <v>0</v>
      </c>
      <c r="I84" s="99"/>
      <c r="J84" s="30">
        <f>IF('CIRC 01.'!H102=70,'CIRC 01.'!B102*1000,0)</f>
        <v>0</v>
      </c>
      <c r="K84" s="99"/>
      <c r="L84" s="30">
        <f>IF('CIRC 01.'!H102=50,'CIRC 01.'!B102*1000,0)</f>
        <v>0</v>
      </c>
      <c r="M84" s="99"/>
      <c r="N84" s="30">
        <f>IF('CIRC 01.'!H102=35,'CIRC 01.'!B102*1000,0)</f>
        <v>0</v>
      </c>
      <c r="O84" s="99"/>
      <c r="P84" s="30">
        <f>IF('CIRC 01.'!H102=25,'CIRC 01.'!B102*1000,0)</f>
        <v>0</v>
      </c>
      <c r="Q84" s="99"/>
      <c r="R84" s="30">
        <f>IF('CIRC 01.'!H102=16,'CIRC 01.'!B102*1000,0)</f>
        <v>0</v>
      </c>
      <c r="S84" s="99"/>
      <c r="T84" s="30">
        <f>IF('CIRC 01.'!H102=10,'CIRC 01.'!B102*1000,0)</f>
        <v>0</v>
      </c>
      <c r="U84" s="99"/>
      <c r="V84" s="30">
        <f>IF('CIRC 01.'!H102=6,'CIRC 01.'!B102*1000,0)</f>
        <v>0</v>
      </c>
      <c r="W84" s="99"/>
      <c r="X84" s="30">
        <f>IF('CIRC 01.'!H102=4,'CIRC 01.'!B102*1000,0)</f>
        <v>0</v>
      </c>
      <c r="Y84" s="99"/>
      <c r="Z84" s="13"/>
      <c r="AA84" s="102"/>
    </row>
    <row r="85" spans="7:27">
      <c r="G85" s="31">
        <f>'CIRC 01.'!A103</f>
        <v>0</v>
      </c>
      <c r="H85" s="30">
        <f>IF('CIRC 01.'!H103=95,'CIRC 01.'!B103*1000,0)</f>
        <v>0</v>
      </c>
      <c r="I85" s="99"/>
      <c r="J85" s="30">
        <f>IF('CIRC 01.'!H103=70,'CIRC 01.'!B103*1000,0)</f>
        <v>0</v>
      </c>
      <c r="K85" s="99"/>
      <c r="L85" s="30">
        <f>IF('CIRC 01.'!H103=50,'CIRC 01.'!B103*1000,0)</f>
        <v>0</v>
      </c>
      <c r="M85" s="99"/>
      <c r="N85" s="30">
        <f>IF('CIRC 01.'!H103=35,'CIRC 01.'!B103*1000,0)</f>
        <v>0</v>
      </c>
      <c r="O85" s="99"/>
      <c r="P85" s="30">
        <f>IF('CIRC 01.'!H103=25,'CIRC 01.'!B103*1000,0)</f>
        <v>0</v>
      </c>
      <c r="Q85" s="99"/>
      <c r="R85" s="30">
        <f>IF('CIRC 01.'!H103=16,'CIRC 01.'!B103*1000,0)</f>
        <v>0</v>
      </c>
      <c r="S85" s="99"/>
      <c r="T85" s="30">
        <f>IF('CIRC 01.'!H103=10,'CIRC 01.'!B103*1000,0)</f>
        <v>0</v>
      </c>
      <c r="U85" s="99"/>
      <c r="V85" s="30">
        <f>IF('CIRC 01.'!H103=6,'CIRC 01.'!B103*1000,0)</f>
        <v>0</v>
      </c>
      <c r="W85" s="99"/>
      <c r="X85" s="30">
        <f>IF('CIRC 01.'!H103=4,'CIRC 01.'!B103*1000,0)</f>
        <v>0</v>
      </c>
      <c r="Y85" s="99"/>
      <c r="Z85" s="13"/>
      <c r="AA85" s="102"/>
    </row>
    <row r="86" spans="7:27">
      <c r="G86" s="31">
        <f>'CIRC 01.'!A104</f>
        <v>0</v>
      </c>
      <c r="H86" s="30">
        <f>IF('CIRC 01.'!H104=95,'CIRC 01.'!B104*1000,0)</f>
        <v>0</v>
      </c>
      <c r="I86" s="99"/>
      <c r="J86" s="30">
        <f>IF('CIRC 01.'!H104=70,'CIRC 01.'!B104*1000,0)</f>
        <v>0</v>
      </c>
      <c r="K86" s="99"/>
      <c r="L86" s="30">
        <f>IF('CIRC 01.'!H104=50,'CIRC 01.'!B104*1000,0)</f>
        <v>0</v>
      </c>
      <c r="M86" s="99"/>
      <c r="N86" s="30">
        <f>IF('CIRC 01.'!H104=35,'CIRC 01.'!B104*1000,0)</f>
        <v>0</v>
      </c>
      <c r="O86" s="99"/>
      <c r="P86" s="30">
        <f>IF('CIRC 01.'!H104=25,'CIRC 01.'!B104*1000,0)</f>
        <v>0</v>
      </c>
      <c r="Q86" s="99"/>
      <c r="R86" s="30">
        <f>IF('CIRC 01.'!H104=16,'CIRC 01.'!B104*1000,0)</f>
        <v>0</v>
      </c>
      <c r="S86" s="99"/>
      <c r="T86" s="30">
        <f>IF('CIRC 01.'!H104=10,'CIRC 01.'!B104*1000,0)</f>
        <v>0</v>
      </c>
      <c r="U86" s="99"/>
      <c r="V86" s="30">
        <f>IF('CIRC 01.'!H104=6,'CIRC 01.'!B104*1000,0)</f>
        <v>0</v>
      </c>
      <c r="W86" s="99"/>
      <c r="X86" s="30">
        <f>IF('CIRC 01.'!H104=4,'CIRC 01.'!B104*1000,0)</f>
        <v>0</v>
      </c>
      <c r="Y86" s="99"/>
      <c r="Z86" s="13"/>
      <c r="AA86" s="102"/>
    </row>
    <row r="87" spans="7:27">
      <c r="G87" s="31">
        <f>'CIRC 01.'!A105</f>
        <v>0</v>
      </c>
      <c r="H87" s="30">
        <f>IF('CIRC 01.'!H105=95,'CIRC 01.'!B105*1000,0)</f>
        <v>0</v>
      </c>
      <c r="I87" s="99"/>
      <c r="J87" s="30">
        <f>IF('CIRC 01.'!H105=70,'CIRC 01.'!B105*1000,0)</f>
        <v>0</v>
      </c>
      <c r="K87" s="99"/>
      <c r="L87" s="30">
        <f>IF('CIRC 01.'!H105=50,'CIRC 01.'!B105*1000,0)</f>
        <v>0</v>
      </c>
      <c r="M87" s="99"/>
      <c r="N87" s="30">
        <f>IF('CIRC 01.'!H105=35,'CIRC 01.'!B105*1000,0)</f>
        <v>0</v>
      </c>
      <c r="O87" s="99"/>
      <c r="P87" s="30">
        <f>IF('CIRC 01.'!H105=25,'CIRC 01.'!B105*1000,0)</f>
        <v>0</v>
      </c>
      <c r="Q87" s="99"/>
      <c r="R87" s="30">
        <f>IF('CIRC 01.'!H105=16,'CIRC 01.'!B105*1000,0)</f>
        <v>0</v>
      </c>
      <c r="S87" s="99"/>
      <c r="T87" s="30">
        <f>IF('CIRC 01.'!H105=10,'CIRC 01.'!B105*1000,0)</f>
        <v>0</v>
      </c>
      <c r="U87" s="99"/>
      <c r="V87" s="30">
        <f>IF('CIRC 01.'!H105=6,'CIRC 01.'!B105*1000,0)</f>
        <v>0</v>
      </c>
      <c r="W87" s="99"/>
      <c r="X87" s="30">
        <f>IF('CIRC 01.'!H105=4,'CIRC 01.'!B105*1000,0)</f>
        <v>0</v>
      </c>
      <c r="Y87" s="99"/>
      <c r="Z87" s="13"/>
      <c r="AA87" s="102"/>
    </row>
    <row r="88" spans="7:27">
      <c r="G88" s="31">
        <f>'CIRC 01.'!A106</f>
        <v>0</v>
      </c>
      <c r="H88" s="30">
        <f>IF('CIRC 01.'!H106=95,'CIRC 01.'!B106*1000,0)</f>
        <v>0</v>
      </c>
      <c r="I88" s="99"/>
      <c r="J88" s="30">
        <f>IF('CIRC 01.'!H106=70,'CIRC 01.'!B106*1000,0)</f>
        <v>0</v>
      </c>
      <c r="K88" s="99"/>
      <c r="L88" s="30">
        <f>IF('CIRC 01.'!H106=50,'CIRC 01.'!B106*1000,0)</f>
        <v>0</v>
      </c>
      <c r="M88" s="99"/>
      <c r="N88" s="30">
        <f>IF('CIRC 01.'!H106=35,'CIRC 01.'!B106*1000,0)</f>
        <v>0</v>
      </c>
      <c r="O88" s="99"/>
      <c r="P88" s="30">
        <f>IF('CIRC 01.'!H106=25,'CIRC 01.'!B106*1000,0)</f>
        <v>0</v>
      </c>
      <c r="Q88" s="99"/>
      <c r="R88" s="30">
        <f>IF('CIRC 01.'!H106=16,'CIRC 01.'!B106*1000,0)</f>
        <v>0</v>
      </c>
      <c r="S88" s="99"/>
      <c r="T88" s="30">
        <f>IF('CIRC 01.'!H106=10,'CIRC 01.'!B106*1000,0)</f>
        <v>0</v>
      </c>
      <c r="U88" s="99"/>
      <c r="V88" s="30">
        <f>IF('CIRC 01.'!H106=6,'CIRC 01.'!B106*1000,0)</f>
        <v>0</v>
      </c>
      <c r="W88" s="99"/>
      <c r="X88" s="30">
        <f>IF('CIRC 01.'!H106=4,'CIRC 01.'!B106*1000,0)</f>
        <v>0</v>
      </c>
      <c r="Y88" s="99"/>
      <c r="Z88" s="13"/>
      <c r="AA88" s="102"/>
    </row>
    <row r="89" spans="7:27">
      <c r="G89" s="31">
        <f>'CIRC 01.'!A56</f>
        <v>0</v>
      </c>
      <c r="H89" s="30">
        <f>IF('CIRC 01.'!H107=95,'CIRC 01.'!B107*1000,0)</f>
        <v>0</v>
      </c>
      <c r="I89" s="99"/>
      <c r="J89" s="30">
        <f>IF('CIRC 01.'!H107=70,'CIRC 01.'!B107*1000,0)</f>
        <v>0</v>
      </c>
      <c r="K89" s="99"/>
      <c r="L89" s="30">
        <f>IF('CIRC 01.'!H107=50,'CIRC 01.'!B107*1000,0)</f>
        <v>0</v>
      </c>
      <c r="M89" s="99"/>
      <c r="N89" s="30">
        <f>IF('CIRC 01.'!H107=35,'CIRC 01.'!B107*1000,0)</f>
        <v>0</v>
      </c>
      <c r="O89" s="99"/>
      <c r="P89" s="30">
        <f>IF('CIRC 01.'!H107=25,'CIRC 01.'!B107*1000,0)</f>
        <v>0</v>
      </c>
      <c r="Q89" s="99"/>
      <c r="R89" s="30">
        <f>IF('CIRC 01.'!H107=16,'CIRC 01.'!B107*1000,0)</f>
        <v>0</v>
      </c>
      <c r="S89" s="99"/>
      <c r="T89" s="30">
        <f>IF('CIRC 01.'!H107=10,'CIRC 01.'!B107*1000,0)</f>
        <v>0</v>
      </c>
      <c r="U89" s="99"/>
      <c r="V89" s="30">
        <f>IF('CIRC 01.'!H107=6,'CIRC 01.'!B107*1000,0)</f>
        <v>0</v>
      </c>
      <c r="W89" s="99"/>
      <c r="X89" s="30">
        <f>IF('CIRC 01.'!H107=4,'CIRC 01.'!B107*1000,0)</f>
        <v>0</v>
      </c>
      <c r="Y89" s="99"/>
      <c r="Z89" s="13"/>
      <c r="AA89" s="102"/>
    </row>
    <row r="90" spans="7:27" ht="13.5" thickBot="1">
      <c r="G90" s="31">
        <f>'CIRC 01.'!A57</f>
        <v>0</v>
      </c>
      <c r="H90" s="30">
        <f>IF('CIRC 01.'!H108=95,'CIRC 01.'!B108*1000,0)</f>
        <v>0</v>
      </c>
      <c r="I90" s="100"/>
      <c r="J90" s="30">
        <f>IF('CIRC 01.'!H108=70,'CIRC 01.'!B108*1000,0)</f>
        <v>0</v>
      </c>
      <c r="K90" s="100"/>
      <c r="L90" s="30">
        <f>IF('CIRC 01.'!H108=50,'CIRC 01.'!B108*1000,0)</f>
        <v>0</v>
      </c>
      <c r="M90" s="100"/>
      <c r="N90" s="30">
        <f>IF('CIRC 01.'!H108=35,'CIRC 01.'!B108*1000,0)</f>
        <v>0</v>
      </c>
      <c r="O90" s="100"/>
      <c r="P90" s="30">
        <f>IF('CIRC 01.'!H108=25,'CIRC 01.'!B108*1000,0)</f>
        <v>0</v>
      </c>
      <c r="Q90" s="100"/>
      <c r="R90" s="30">
        <f>IF('CIRC 01.'!H108=16,'CIRC 01.'!B108*1000,0)</f>
        <v>0</v>
      </c>
      <c r="S90" s="100"/>
      <c r="T90" s="30">
        <f>IF('CIRC 01.'!H108=10,'CIRC 01.'!B108*1000,0)</f>
        <v>0</v>
      </c>
      <c r="U90" s="100"/>
      <c r="V90" s="30">
        <f>IF('CIRC 01.'!H108=6,'CIRC 01.'!B108*1000,0)</f>
        <v>0</v>
      </c>
      <c r="W90" s="100"/>
      <c r="X90" s="30">
        <f>IF('CIRC 01.'!H108=4,'CIRC 01.'!B108*1000,0)</f>
        <v>0</v>
      </c>
      <c r="Y90" s="100"/>
      <c r="Z90" s="13"/>
      <c r="AA90" s="102"/>
    </row>
    <row r="91" spans="7:27" ht="13.5" thickTop="1">
      <c r="X91" s="30"/>
    </row>
  </sheetData>
  <mergeCells count="24">
    <mergeCell ref="A1:A2"/>
    <mergeCell ref="B1:C2"/>
    <mergeCell ref="A24:D24"/>
    <mergeCell ref="J3:K3"/>
    <mergeCell ref="G3:G4"/>
    <mergeCell ref="V3:W3"/>
    <mergeCell ref="X3:Y3"/>
    <mergeCell ref="Z3:AA3"/>
    <mergeCell ref="W5:W90"/>
    <mergeCell ref="Y5:Y90"/>
    <mergeCell ref="AA5:AA90"/>
    <mergeCell ref="R3:S3"/>
    <mergeCell ref="T3:U3"/>
    <mergeCell ref="U5:U90"/>
    <mergeCell ref="H3:I3"/>
    <mergeCell ref="L3:M3"/>
    <mergeCell ref="N3:O3"/>
    <mergeCell ref="S5:S90"/>
    <mergeCell ref="I5:I90"/>
    <mergeCell ref="K5:K90"/>
    <mergeCell ref="M5:M90"/>
    <mergeCell ref="O5:O90"/>
    <mergeCell ref="Q5:Q90"/>
    <mergeCell ref="P3:Q3"/>
  </mergeCells>
  <conditionalFormatting sqref="H5:H90 J5:J90 L5:L90">
    <cfRule type="cellIs" dxfId="2" priority="9" operator="greaterThan">
      <formula>0</formula>
    </cfRule>
  </conditionalFormatting>
  <conditionalFormatting sqref="N5:N90 P5:P90 R5:R90 T5:T90 V5:V90">
    <cfRule type="cellIs" dxfId="1" priority="7" operator="greaterThan">
      <formula>0</formula>
    </cfRule>
  </conditionalFormatting>
  <conditionalFormatting sqref="X5:X91">
    <cfRule type="cellIs" dxfId="0" priority="1" operator="greaterThan">
      <formula>0</formula>
    </cfRule>
  </conditionalFormatting>
  <dataValidations disablePrompts="1" count="1">
    <dataValidation allowBlank="1" showInputMessage="1" showErrorMessage="1" errorTitle="Bitola inexistente" sqref="E4:E6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workbookViewId="0">
      <selection activeCell="U36" sqref="U36"/>
    </sheetView>
  </sheetViews>
  <sheetFormatPr defaultRowHeight="12.75"/>
  <sheetData>
    <row r="1" spans="1:17">
      <c r="A1" s="4" t="s">
        <v>69</v>
      </c>
      <c r="B1" s="4" t="s">
        <v>62</v>
      </c>
      <c r="C1" s="4"/>
      <c r="D1" s="4" t="s">
        <v>63</v>
      </c>
      <c r="E1" s="4"/>
      <c r="F1" s="4" t="s">
        <v>61</v>
      </c>
      <c r="G1" s="4"/>
      <c r="H1" s="4" t="s">
        <v>64</v>
      </c>
      <c r="I1" s="4"/>
      <c r="J1" s="4" t="s">
        <v>65</v>
      </c>
      <c r="K1" s="4"/>
      <c r="L1" s="4" t="s">
        <v>66</v>
      </c>
      <c r="M1" s="4"/>
      <c r="N1" s="4" t="s">
        <v>67</v>
      </c>
      <c r="O1" s="4"/>
      <c r="P1" s="4" t="s">
        <v>68</v>
      </c>
      <c r="Q1" s="4"/>
    </row>
    <row r="2" spans="1:17">
      <c r="A2" s="4"/>
      <c r="B2" s="4" t="s">
        <v>43</v>
      </c>
      <c r="C2" s="4" t="s">
        <v>60</v>
      </c>
      <c r="D2" s="4" t="s">
        <v>43</v>
      </c>
      <c r="E2" s="4" t="s">
        <v>60</v>
      </c>
      <c r="F2" s="4" t="s">
        <v>43</v>
      </c>
      <c r="G2" s="4" t="s">
        <v>60</v>
      </c>
      <c r="H2" s="4" t="s">
        <v>43</v>
      </c>
      <c r="I2" s="4" t="s">
        <v>60</v>
      </c>
      <c r="J2" s="4" t="s">
        <v>43</v>
      </c>
      <c r="K2" s="4" t="s">
        <v>60</v>
      </c>
      <c r="L2" s="4" t="s">
        <v>43</v>
      </c>
      <c r="M2" s="4" t="s">
        <v>60</v>
      </c>
      <c r="N2" s="4" t="s">
        <v>43</v>
      </c>
      <c r="O2" s="4" t="s">
        <v>60</v>
      </c>
      <c r="P2" s="4" t="s">
        <v>43</v>
      </c>
      <c r="Q2" s="4" t="s">
        <v>60</v>
      </c>
    </row>
    <row r="3" spans="1:17">
      <c r="A3" s="4">
        <f>'CIRC 01.'!A18</f>
        <v>0</v>
      </c>
      <c r="B3" s="34">
        <f>IF('CIRC 01.'!H18=95,'CIRC 01.'!B18*1000,0)</f>
        <v>0</v>
      </c>
      <c r="C3" s="102" t="e">
        <f>SUM(B3:B45)</f>
        <v>#REF!</v>
      </c>
      <c r="D3" s="34">
        <f>IF('CIRC 01.'!H18=70,'CIRC 01.'!B18*1000,0)</f>
        <v>0</v>
      </c>
      <c r="E3" s="102" t="e">
        <f>SUM(D3:D45)</f>
        <v>#REF!</v>
      </c>
      <c r="F3" s="34">
        <f>IF('CIRC 01.'!H18=50,'CIRC 01.'!B18*1000,0)</f>
        <v>0</v>
      </c>
      <c r="G3" s="102" t="e">
        <f>SUM(F3:F45)</f>
        <v>#REF!</v>
      </c>
      <c r="H3" s="34">
        <f>IF('CIRC 01.'!H18=35,'CIRC 01.'!B18*1000,0)</f>
        <v>0</v>
      </c>
      <c r="I3" s="102" t="e">
        <f>SUM(H3:H45)</f>
        <v>#REF!</v>
      </c>
      <c r="J3" s="34">
        <f>IF('CIRC 01.'!J18=25,'CIRC 01.'!D18*1000,0)</f>
        <v>0</v>
      </c>
      <c r="K3" s="102" t="e">
        <f>SUM(J3:J45)</f>
        <v>#REF!</v>
      </c>
      <c r="L3" s="34">
        <f>IF('CIRC 01.'!L18=16,'CIRC 01.'!F18*1000,0)</f>
        <v>0</v>
      </c>
      <c r="M3" s="102" t="e">
        <f>SUM(L3:L45)</f>
        <v>#REF!</v>
      </c>
      <c r="N3" s="34">
        <f>IF('CIRC 01.'!N18=10,'CIRC 01.'!H18*1000,0)</f>
        <v>0</v>
      </c>
      <c r="O3" s="102" t="e">
        <f>SUM(N3:N45)</f>
        <v>#REF!</v>
      </c>
      <c r="P3" s="34">
        <f>IF('CIRC 01.'!P18=6,'CIRC 01.'!J18*1000,0)</f>
        <v>0</v>
      </c>
      <c r="Q3" s="102" t="e">
        <f>SUM(P3:P45)</f>
        <v>#REF!</v>
      </c>
    </row>
    <row r="4" spans="1:17">
      <c r="A4" s="4" t="str">
        <f>'CIRC 01.'!A19</f>
        <v>T1 - QC</v>
      </c>
      <c r="B4" s="34">
        <f>IF('CIRC 01.'!H19=95,'CIRC 01.'!B19*1000,0)</f>
        <v>0</v>
      </c>
      <c r="C4" s="102"/>
      <c r="D4" s="34">
        <f>IF('CIRC 01.'!H19=70,'CIRC 01.'!B19*1000,0)</f>
        <v>0</v>
      </c>
      <c r="E4" s="102"/>
      <c r="F4" s="34">
        <f>IF('CIRC 01.'!H19=50,'CIRC 01.'!B19*1000,0)</f>
        <v>0</v>
      </c>
      <c r="G4" s="102"/>
      <c r="H4" s="34">
        <f>IF('CIRC 01.'!H19=35,'CIRC 01.'!B19*1000,0)</f>
        <v>0</v>
      </c>
      <c r="I4" s="102"/>
      <c r="J4" s="34">
        <f>IF('CIRC 01.'!J19=25,'CIRC 01.'!D19*1000,0)</f>
        <v>0</v>
      </c>
      <c r="K4" s="102"/>
      <c r="L4" s="34">
        <f>IF('CIRC 01.'!L19=16,'CIRC 01.'!F19*1000,0)</f>
        <v>0</v>
      </c>
      <c r="M4" s="102"/>
      <c r="N4" s="34">
        <f>IF('CIRC 01.'!N19=10,'CIRC 01.'!H19*1000,0)</f>
        <v>0</v>
      </c>
      <c r="O4" s="102"/>
      <c r="P4" s="34">
        <f>IF('CIRC 01.'!P19=6,'CIRC 01.'!J19*1000,0)</f>
        <v>0</v>
      </c>
      <c r="Q4" s="102"/>
    </row>
    <row r="5" spans="1:17">
      <c r="A5" s="4" t="str">
        <f>'CIRC 01.'!A20</f>
        <v>QC - A</v>
      </c>
      <c r="B5" s="34">
        <f>IF('CIRC 01.'!H20=95,'CIRC 01.'!B20*1000,0)</f>
        <v>0</v>
      </c>
      <c r="C5" s="102"/>
      <c r="D5" s="34">
        <f>IF('CIRC 01.'!H20=70,'CIRC 01.'!B20*1000,0)</f>
        <v>0</v>
      </c>
      <c r="E5" s="102"/>
      <c r="F5" s="34">
        <f>IF('CIRC 01.'!H20=50,'CIRC 01.'!B20*1000,0)</f>
        <v>0</v>
      </c>
      <c r="G5" s="102"/>
      <c r="H5" s="34">
        <f>IF('CIRC 01.'!H20=35,'CIRC 01.'!B20*1000,0)</f>
        <v>0</v>
      </c>
      <c r="I5" s="102"/>
      <c r="J5" s="34">
        <f>IF('CIRC 01.'!J20=25,'CIRC 01.'!D20*1000,0)</f>
        <v>0</v>
      </c>
      <c r="K5" s="102"/>
      <c r="L5" s="34">
        <f>IF('CIRC 01.'!L20=16,'CIRC 01.'!F20*1000,0)</f>
        <v>0</v>
      </c>
      <c r="M5" s="102"/>
      <c r="N5" s="34">
        <f>IF('CIRC 01.'!N20=10,'CIRC 01.'!H20*1000,0)</f>
        <v>0</v>
      </c>
      <c r="O5" s="102"/>
      <c r="P5" s="34">
        <f>IF('CIRC 01.'!P20=6,'CIRC 01.'!J20*1000,0)</f>
        <v>0</v>
      </c>
      <c r="Q5" s="102"/>
    </row>
    <row r="6" spans="1:17">
      <c r="A6" s="4">
        <f>'CIRC 01.'!A21</f>
        <v>0</v>
      </c>
      <c r="B6" s="34">
        <f>IF('CIRC 01.'!H21=95,'CIRC 01.'!B21*1000,0)</f>
        <v>0</v>
      </c>
      <c r="C6" s="102"/>
      <c r="D6" s="34">
        <f>IF('CIRC 01.'!H21=70,'CIRC 01.'!B21*1000,0)</f>
        <v>0</v>
      </c>
      <c r="E6" s="102"/>
      <c r="F6" s="34">
        <f>IF('CIRC 01.'!H21=50,'CIRC 01.'!B21*1000,0)</f>
        <v>0</v>
      </c>
      <c r="G6" s="102"/>
      <c r="H6" s="34">
        <f>IF('CIRC 01.'!H21=35,'CIRC 01.'!B21*1000,0)</f>
        <v>0</v>
      </c>
      <c r="I6" s="102"/>
      <c r="J6" s="34">
        <f>IF('CIRC 01.'!J21=25,'CIRC 01.'!D21*1000,0)</f>
        <v>0</v>
      </c>
      <c r="K6" s="102"/>
      <c r="L6" s="34">
        <f>IF('CIRC 01.'!L21=16,'CIRC 01.'!F21*1000,0)</f>
        <v>0</v>
      </c>
      <c r="M6" s="102"/>
      <c r="N6" s="34">
        <f>IF('CIRC 01.'!N21=10,'CIRC 01.'!H21*1000,0)</f>
        <v>0</v>
      </c>
      <c r="O6" s="102"/>
      <c r="P6" s="34">
        <f>IF('CIRC 01.'!P21=6,'CIRC 01.'!J21*1000,0)</f>
        <v>0</v>
      </c>
      <c r="Q6" s="102"/>
    </row>
    <row r="7" spans="1:17">
      <c r="A7" s="4" t="str">
        <f>'CIRC 01.'!A22</f>
        <v>A - B</v>
      </c>
      <c r="B7" s="34">
        <f>IF('CIRC 01.'!H22=95,'CIRC 01.'!B22*1000,0)</f>
        <v>0</v>
      </c>
      <c r="C7" s="102"/>
      <c r="D7" s="34">
        <f>IF('CIRC 01.'!H22=70,'CIRC 01.'!B22*1000,0)</f>
        <v>0</v>
      </c>
      <c r="E7" s="102"/>
      <c r="F7" s="34">
        <f>IF('CIRC 01.'!H22=50,'CIRC 01.'!B22*1000,0)</f>
        <v>0</v>
      </c>
      <c r="G7" s="102"/>
      <c r="H7" s="34">
        <f>IF('CIRC 01.'!H22=35,'CIRC 01.'!B22*1000,0)</f>
        <v>0</v>
      </c>
      <c r="I7" s="102"/>
      <c r="J7" s="34">
        <f>IF('CIRC 01.'!J22=25,'CIRC 01.'!D22*1000,0)</f>
        <v>0</v>
      </c>
      <c r="K7" s="102"/>
      <c r="L7" s="34">
        <f>IF('CIRC 01.'!L22=16,'CIRC 01.'!F22*1000,0)</f>
        <v>0</v>
      </c>
      <c r="M7" s="102"/>
      <c r="N7" s="34">
        <f>IF('CIRC 01.'!N22=10,'CIRC 01.'!H22*1000,0)</f>
        <v>0</v>
      </c>
      <c r="O7" s="102"/>
      <c r="P7" s="34" t="e">
        <f>IF('CIRC 01.'!#REF!=6,'CIRC 01.'!J22*1000,0)</f>
        <v>#REF!</v>
      </c>
      <c r="Q7" s="102"/>
    </row>
    <row r="8" spans="1:17">
      <c r="A8" s="4" t="str">
        <f>'CIRC 01.'!A23</f>
        <v>B - C</v>
      </c>
      <c r="B8" s="34">
        <f>IF('CIRC 01.'!H23=95,'CIRC 01.'!B23*1000,0)</f>
        <v>0</v>
      </c>
      <c r="C8" s="102"/>
      <c r="D8" s="34">
        <f>IF('CIRC 01.'!H23=70,'CIRC 01.'!B23*1000,0)</f>
        <v>0</v>
      </c>
      <c r="E8" s="102"/>
      <c r="F8" s="34">
        <f>IF('CIRC 01.'!H23=50,'CIRC 01.'!B23*1000,0)</f>
        <v>0</v>
      </c>
      <c r="G8" s="102"/>
      <c r="H8" s="34">
        <f>IF('CIRC 01.'!H23=35,'CIRC 01.'!B23*1000,0)</f>
        <v>0</v>
      </c>
      <c r="I8" s="102"/>
      <c r="J8" s="34">
        <f>IF('CIRC 01.'!J23=25,'CIRC 01.'!D23*1000,0)</f>
        <v>0</v>
      </c>
      <c r="K8" s="102"/>
      <c r="L8" s="34">
        <f>IF('CIRC 01.'!L23=16,'CIRC 01.'!F23*1000,0)</f>
        <v>0</v>
      </c>
      <c r="M8" s="102"/>
      <c r="N8" s="34">
        <f>IF('CIRC 01.'!N23=10,'CIRC 01.'!H23*1000,0)</f>
        <v>0</v>
      </c>
      <c r="O8" s="102"/>
      <c r="P8" s="34">
        <f>IF('CIRC 01.'!P22=6,'CIRC 01.'!J23*1000,0)</f>
        <v>0</v>
      </c>
      <c r="Q8" s="102"/>
    </row>
    <row r="9" spans="1:17">
      <c r="A9" s="4" t="str">
        <f>'CIRC 01.'!A24</f>
        <v>C - D</v>
      </c>
      <c r="B9" s="34">
        <f>IF('CIRC 01.'!H24=95,'CIRC 01.'!B24*1000,0)</f>
        <v>0</v>
      </c>
      <c r="C9" s="102"/>
      <c r="D9" s="34">
        <f>IF('CIRC 01.'!H24=70,'CIRC 01.'!B24*1000,0)</f>
        <v>0</v>
      </c>
      <c r="E9" s="102"/>
      <c r="F9" s="34">
        <f>IF('CIRC 01.'!H24=50,'CIRC 01.'!B24*1000,0)</f>
        <v>0</v>
      </c>
      <c r="G9" s="102"/>
      <c r="H9" s="34">
        <f>IF('CIRC 01.'!H24=35,'CIRC 01.'!B24*1000,0)</f>
        <v>0</v>
      </c>
      <c r="I9" s="102"/>
      <c r="J9" s="34">
        <f>IF('CIRC 01.'!J24=25,'CIRC 01.'!D24*1000,0)</f>
        <v>0</v>
      </c>
      <c r="K9" s="102"/>
      <c r="L9" s="34">
        <f>IF('CIRC 01.'!L24=16,'CIRC 01.'!F24*1000,0)</f>
        <v>0</v>
      </c>
      <c r="M9" s="102"/>
      <c r="N9" s="34">
        <f>IF('CIRC 01.'!N24=10,'CIRC 01.'!H24*1000,0)</f>
        <v>0</v>
      </c>
      <c r="O9" s="102"/>
      <c r="P9" s="34">
        <f>IF('CIRC 01.'!P23=6,'CIRC 01.'!J24*1000,0)</f>
        <v>0</v>
      </c>
      <c r="Q9" s="102"/>
    </row>
    <row r="10" spans="1:17">
      <c r="A10" s="4" t="str">
        <f>'CIRC 01.'!A25</f>
        <v>D- E</v>
      </c>
      <c r="B10" s="34">
        <f>IF('CIRC 01.'!H25=95,'CIRC 01.'!B25*1000,0)</f>
        <v>0</v>
      </c>
      <c r="C10" s="102"/>
      <c r="D10" s="34">
        <f>IF('CIRC 01.'!H25=70,'CIRC 01.'!B25*1000,0)</f>
        <v>0</v>
      </c>
      <c r="E10" s="102"/>
      <c r="F10" s="34">
        <f>IF('CIRC 01.'!H25=50,'CIRC 01.'!B25*1000,0)</f>
        <v>0</v>
      </c>
      <c r="G10" s="102"/>
      <c r="H10" s="34">
        <f>IF('CIRC 01.'!H25=35,'CIRC 01.'!B25*1000,0)</f>
        <v>0</v>
      </c>
      <c r="I10" s="102"/>
      <c r="J10" s="34">
        <f>IF('CIRC 01.'!J25=25,'CIRC 01.'!D25*1000,0)</f>
        <v>0</v>
      </c>
      <c r="K10" s="102"/>
      <c r="L10" s="34">
        <f>IF('CIRC 01.'!L25=16,'CIRC 01.'!F25*1000,0)</f>
        <v>0</v>
      </c>
      <c r="M10" s="102"/>
      <c r="N10" s="34">
        <f>IF('CIRC 01.'!N25=10,'CIRC 01.'!H25*1000,0)</f>
        <v>0</v>
      </c>
      <c r="O10" s="102"/>
      <c r="P10" s="34">
        <f>IF('CIRC 01.'!P24=6,'CIRC 01.'!J25*1000,0)</f>
        <v>0</v>
      </c>
      <c r="Q10" s="102"/>
    </row>
    <row r="11" spans="1:17">
      <c r="A11" s="4" t="str">
        <f>'CIRC 01.'!A26</f>
        <v>E - F</v>
      </c>
      <c r="B11" s="34">
        <f>IF('CIRC 01.'!H26=95,'CIRC 01.'!B26*1000,0)</f>
        <v>0</v>
      </c>
      <c r="C11" s="102"/>
      <c r="D11" s="34">
        <f>IF('CIRC 01.'!H26=70,'CIRC 01.'!B26*1000,0)</f>
        <v>0</v>
      </c>
      <c r="E11" s="102"/>
      <c r="F11" s="34">
        <f>IF('CIRC 01.'!H26=50,'CIRC 01.'!B26*1000,0)</f>
        <v>0</v>
      </c>
      <c r="G11" s="102"/>
      <c r="H11" s="34">
        <f>IF('CIRC 01.'!H26=35,'CIRC 01.'!B26*1000,0)</f>
        <v>0</v>
      </c>
      <c r="I11" s="102"/>
      <c r="J11" s="34">
        <f>IF('CIRC 01.'!J26=25,'CIRC 01.'!D26*1000,0)</f>
        <v>0</v>
      </c>
      <c r="K11" s="102"/>
      <c r="L11" s="34">
        <f>IF('CIRC 01.'!L26=16,'CIRC 01.'!F26*1000,0)</f>
        <v>0</v>
      </c>
      <c r="M11" s="102"/>
      <c r="N11" s="34">
        <f>IF('CIRC 01.'!N26=10,'CIRC 01.'!H26*1000,0)</f>
        <v>0</v>
      </c>
      <c r="O11" s="102"/>
      <c r="P11" s="34">
        <f>IF('CIRC 01.'!P25=6,'CIRC 01.'!J26*1000,0)</f>
        <v>0</v>
      </c>
      <c r="Q11" s="102"/>
    </row>
    <row r="12" spans="1:17">
      <c r="A12" s="4" t="e">
        <f>'CIRC 01.'!#REF!</f>
        <v>#REF!</v>
      </c>
      <c r="B12" s="34" t="e">
        <f>IF('CIRC 01.'!#REF!=95,'CIRC 01.'!#REF!*1000,0)</f>
        <v>#REF!</v>
      </c>
      <c r="C12" s="102"/>
      <c r="D12" s="34" t="e">
        <f>IF('CIRC 01.'!#REF!=70,'CIRC 01.'!#REF!*1000,0)</f>
        <v>#REF!</v>
      </c>
      <c r="E12" s="102"/>
      <c r="F12" s="34" t="e">
        <f>IF('CIRC 01.'!#REF!=50,'CIRC 01.'!#REF!*1000,0)</f>
        <v>#REF!</v>
      </c>
      <c r="G12" s="102"/>
      <c r="H12" s="34" t="e">
        <f>IF('CIRC 01.'!#REF!=35,'CIRC 01.'!#REF!*1000,0)</f>
        <v>#REF!</v>
      </c>
      <c r="I12" s="102"/>
      <c r="J12" s="34" t="e">
        <f>IF('CIRC 01.'!#REF!=25,'CIRC 01.'!#REF!*1000,0)</f>
        <v>#REF!</v>
      </c>
      <c r="K12" s="102"/>
      <c r="L12" s="34" t="e">
        <f>IF('CIRC 01.'!#REF!=16,'CIRC 01.'!#REF!*1000,0)</f>
        <v>#REF!</v>
      </c>
      <c r="M12" s="102"/>
      <c r="N12" s="34" t="e">
        <f>IF('CIRC 01.'!#REF!=10,'CIRC 01.'!#REF!*1000,0)</f>
        <v>#REF!</v>
      </c>
      <c r="O12" s="102"/>
      <c r="P12" s="34">
        <f>IF('CIRC 01.'!P26=6,'CIRC 01.'!#REF!*1000,0)</f>
        <v>0</v>
      </c>
      <c r="Q12" s="102"/>
    </row>
    <row r="13" spans="1:17">
      <c r="A13" s="4" t="e">
        <f>'CIRC 01.'!#REF!</f>
        <v>#REF!</v>
      </c>
      <c r="B13" s="34" t="e">
        <f>IF('CIRC 01.'!#REF!=95,'CIRC 01.'!#REF!*1000,0)</f>
        <v>#REF!</v>
      </c>
      <c r="C13" s="102"/>
      <c r="D13" s="34" t="e">
        <f>IF('CIRC 01.'!#REF!=70,'CIRC 01.'!#REF!*1000,0)</f>
        <v>#REF!</v>
      </c>
      <c r="E13" s="102"/>
      <c r="F13" s="34" t="e">
        <f>IF('CIRC 01.'!#REF!=50,'CIRC 01.'!#REF!*1000,0)</f>
        <v>#REF!</v>
      </c>
      <c r="G13" s="102"/>
      <c r="H13" s="34" t="e">
        <f>IF('CIRC 01.'!#REF!=35,'CIRC 01.'!#REF!*1000,0)</f>
        <v>#REF!</v>
      </c>
      <c r="I13" s="102"/>
      <c r="J13" s="34" t="e">
        <f>IF('CIRC 01.'!#REF!=25,'CIRC 01.'!#REF!*1000,0)</f>
        <v>#REF!</v>
      </c>
      <c r="K13" s="102"/>
      <c r="L13" s="34" t="e">
        <f>IF('CIRC 01.'!#REF!=16,'CIRC 01.'!#REF!*1000,0)</f>
        <v>#REF!</v>
      </c>
      <c r="M13" s="102"/>
      <c r="N13" s="34" t="e">
        <f>IF('CIRC 01.'!#REF!=10,'CIRC 01.'!#REF!*1000,0)</f>
        <v>#REF!</v>
      </c>
      <c r="O13" s="102"/>
      <c r="P13" s="34" t="e">
        <f>IF('CIRC 01.'!#REF!=6,'CIRC 01.'!#REF!*1000,0)</f>
        <v>#REF!</v>
      </c>
      <c r="Q13" s="102"/>
    </row>
    <row r="14" spans="1:17">
      <c r="A14" s="4" t="e">
        <f>'CIRC 01.'!#REF!</f>
        <v>#REF!</v>
      </c>
      <c r="B14" s="34" t="e">
        <f>IF('CIRC 01.'!#REF!=95,'CIRC 01.'!#REF!*1000,0)</f>
        <v>#REF!</v>
      </c>
      <c r="C14" s="102"/>
      <c r="D14" s="34" t="e">
        <f>IF('CIRC 01.'!#REF!=70,'CIRC 01.'!#REF!*1000,0)</f>
        <v>#REF!</v>
      </c>
      <c r="E14" s="102"/>
      <c r="F14" s="34" t="e">
        <f>IF('CIRC 01.'!#REF!=50,'CIRC 01.'!#REF!*1000,0)</f>
        <v>#REF!</v>
      </c>
      <c r="G14" s="102"/>
      <c r="H14" s="34" t="e">
        <f>IF('CIRC 01.'!#REF!=35,'CIRC 01.'!#REF!*1000,0)</f>
        <v>#REF!</v>
      </c>
      <c r="I14" s="102"/>
      <c r="J14" s="34" t="e">
        <f>IF('CIRC 01.'!#REF!=25,'CIRC 01.'!#REF!*1000,0)</f>
        <v>#REF!</v>
      </c>
      <c r="K14" s="102"/>
      <c r="L14" s="34" t="e">
        <f>IF('CIRC 01.'!#REF!=16,'CIRC 01.'!#REF!*1000,0)</f>
        <v>#REF!</v>
      </c>
      <c r="M14" s="102"/>
      <c r="N14" s="34" t="e">
        <f>IF('CIRC 01.'!#REF!=10,'CIRC 01.'!#REF!*1000,0)</f>
        <v>#REF!</v>
      </c>
      <c r="O14" s="102"/>
      <c r="P14" s="34" t="e">
        <f>IF('CIRC 01.'!#REF!=6,'CIRC 01.'!#REF!*1000,0)</f>
        <v>#REF!</v>
      </c>
      <c r="Q14" s="102"/>
    </row>
    <row r="15" spans="1:17">
      <c r="A15" s="4" t="e">
        <f>'CIRC 01.'!#REF!</f>
        <v>#REF!</v>
      </c>
      <c r="B15" s="34" t="e">
        <f>IF('CIRC 01.'!#REF!=95,'CIRC 01.'!#REF!*1000,0)</f>
        <v>#REF!</v>
      </c>
      <c r="C15" s="102"/>
      <c r="D15" s="34" t="e">
        <f>IF('CIRC 01.'!#REF!=70,'CIRC 01.'!#REF!*1000,0)</f>
        <v>#REF!</v>
      </c>
      <c r="E15" s="102"/>
      <c r="F15" s="34" t="e">
        <f>IF('CIRC 01.'!#REF!=50,'CIRC 01.'!#REF!*1000,0)</f>
        <v>#REF!</v>
      </c>
      <c r="G15" s="102"/>
      <c r="H15" s="34" t="e">
        <f>IF('CIRC 01.'!#REF!=35,'CIRC 01.'!#REF!*1000,0)</f>
        <v>#REF!</v>
      </c>
      <c r="I15" s="102"/>
      <c r="J15" s="34" t="e">
        <f>IF('CIRC 01.'!#REF!=25,'CIRC 01.'!#REF!*1000,0)</f>
        <v>#REF!</v>
      </c>
      <c r="K15" s="102"/>
      <c r="L15" s="34" t="e">
        <f>IF('CIRC 01.'!#REF!=16,'CIRC 01.'!#REF!*1000,0)</f>
        <v>#REF!</v>
      </c>
      <c r="M15" s="102"/>
      <c r="N15" s="34" t="e">
        <f>IF('CIRC 01.'!#REF!=10,'CIRC 01.'!#REF!*1000,0)</f>
        <v>#REF!</v>
      </c>
      <c r="O15" s="102"/>
      <c r="P15" s="34" t="e">
        <f>IF('CIRC 01.'!#REF!=6,'CIRC 01.'!#REF!*1000,0)</f>
        <v>#REF!</v>
      </c>
      <c r="Q15" s="102"/>
    </row>
    <row r="16" spans="1:17">
      <c r="A16" s="4" t="e">
        <f>'CIRC 01.'!#REF!</f>
        <v>#REF!</v>
      </c>
      <c r="B16" s="34" t="e">
        <f>IF('CIRC 01.'!#REF!=95,'CIRC 01.'!#REF!*1000,0)</f>
        <v>#REF!</v>
      </c>
      <c r="C16" s="102"/>
      <c r="D16" s="34" t="e">
        <f>IF('CIRC 01.'!#REF!=70,'CIRC 01.'!#REF!*1000,0)</f>
        <v>#REF!</v>
      </c>
      <c r="E16" s="102"/>
      <c r="F16" s="34" t="e">
        <f>IF('CIRC 01.'!#REF!=50,'CIRC 01.'!#REF!*1000,0)</f>
        <v>#REF!</v>
      </c>
      <c r="G16" s="102"/>
      <c r="H16" s="34" t="e">
        <f>IF('CIRC 01.'!#REF!=35,'CIRC 01.'!#REF!*1000,0)</f>
        <v>#REF!</v>
      </c>
      <c r="I16" s="102"/>
      <c r="J16" s="34" t="e">
        <f>IF('CIRC 01.'!#REF!=25,'CIRC 01.'!#REF!*1000,0)</f>
        <v>#REF!</v>
      </c>
      <c r="K16" s="102"/>
      <c r="L16" s="34" t="e">
        <f>IF('CIRC 01.'!#REF!=16,'CIRC 01.'!#REF!*1000,0)</f>
        <v>#REF!</v>
      </c>
      <c r="M16" s="102"/>
      <c r="N16" s="34" t="e">
        <f>IF('CIRC 01.'!#REF!=10,'CIRC 01.'!#REF!*1000,0)</f>
        <v>#REF!</v>
      </c>
      <c r="O16" s="102"/>
      <c r="P16" s="34" t="e">
        <f>IF('CIRC 01.'!#REF!=6,'CIRC 01.'!#REF!*1000,0)</f>
        <v>#REF!</v>
      </c>
      <c r="Q16" s="102"/>
    </row>
    <row r="17" spans="1:17">
      <c r="A17" s="4" t="str">
        <f>'CIRC 01.'!A35</f>
        <v>N -O</v>
      </c>
      <c r="B17" s="34">
        <f>IF('CIRC 01.'!H35=95,'CIRC 01.'!B35*1000,0)</f>
        <v>0</v>
      </c>
      <c r="C17" s="102"/>
      <c r="D17" s="34">
        <f>IF('CIRC 01.'!H35=70,'CIRC 01.'!B35*1000,0)</f>
        <v>0</v>
      </c>
      <c r="E17" s="102"/>
      <c r="F17" s="34">
        <f>IF('CIRC 01.'!H35=50,'CIRC 01.'!B35*1000,0)</f>
        <v>0</v>
      </c>
      <c r="G17" s="102"/>
      <c r="H17" s="34">
        <f>IF('CIRC 01.'!H35=35,'CIRC 01.'!B35*1000,0)</f>
        <v>0</v>
      </c>
      <c r="I17" s="102"/>
      <c r="J17" s="34">
        <f>IF('CIRC 01.'!J35=25,'CIRC 01.'!D35*1000,0)</f>
        <v>0</v>
      </c>
      <c r="K17" s="102"/>
      <c r="L17" s="34">
        <f>IF('CIRC 01.'!L35=16,'CIRC 01.'!F35*1000,0)</f>
        <v>0</v>
      </c>
      <c r="M17" s="102"/>
      <c r="N17" s="34">
        <f>IF('CIRC 01.'!N35=10,'CIRC 01.'!H35*1000,0)</f>
        <v>0</v>
      </c>
      <c r="O17" s="102"/>
      <c r="P17" s="34">
        <f>IF('CIRC 01.'!P35=6,'CIRC 01.'!J35*1000,0)</f>
        <v>0</v>
      </c>
      <c r="Q17" s="102"/>
    </row>
    <row r="18" spans="1:17">
      <c r="A18" s="4" t="str">
        <f>'CIRC 01.'!A36</f>
        <v>O -P</v>
      </c>
      <c r="B18" s="34">
        <f>IF('CIRC 01.'!H36=95,'CIRC 01.'!B36*1000,0)</f>
        <v>0</v>
      </c>
      <c r="C18" s="102"/>
      <c r="D18" s="34">
        <f>IF('CIRC 01.'!H36=70,'CIRC 01.'!B36*1000,0)</f>
        <v>0</v>
      </c>
      <c r="E18" s="102"/>
      <c r="F18" s="34">
        <f>IF('CIRC 01.'!H36=50,'CIRC 01.'!B36*1000,0)</f>
        <v>0</v>
      </c>
      <c r="G18" s="102"/>
      <c r="H18" s="34">
        <f>IF('CIRC 01.'!H36=35,'CIRC 01.'!B36*1000,0)</f>
        <v>0</v>
      </c>
      <c r="I18" s="102"/>
      <c r="J18" s="34">
        <f>IF('CIRC 01.'!J36=25,'CIRC 01.'!D36*1000,0)</f>
        <v>0</v>
      </c>
      <c r="K18" s="102"/>
      <c r="L18" s="34">
        <f>IF('CIRC 01.'!L36=16,'CIRC 01.'!F36*1000,0)</f>
        <v>0</v>
      </c>
      <c r="M18" s="102"/>
      <c r="N18" s="34">
        <f>IF('CIRC 01.'!N36=10,'CIRC 01.'!H36*1000,0)</f>
        <v>0</v>
      </c>
      <c r="O18" s="102"/>
      <c r="P18" s="34">
        <f>IF('CIRC 01.'!P36=6,'CIRC 01.'!J36*1000,0)</f>
        <v>0</v>
      </c>
      <c r="Q18" s="102"/>
    </row>
    <row r="19" spans="1:17">
      <c r="A19" s="4" t="str">
        <f>'CIRC 01.'!A37</f>
        <v>P -Q</v>
      </c>
      <c r="B19" s="34">
        <f>IF('CIRC 01.'!H37=95,'CIRC 01.'!B37*1000,0)</f>
        <v>0</v>
      </c>
      <c r="C19" s="102"/>
      <c r="D19" s="34">
        <f>IF('CIRC 01.'!H37=70,'CIRC 01.'!B37*1000,0)</f>
        <v>0</v>
      </c>
      <c r="E19" s="102"/>
      <c r="F19" s="34">
        <f>IF('CIRC 01.'!H37=50,'CIRC 01.'!B37*1000,0)</f>
        <v>0</v>
      </c>
      <c r="G19" s="102"/>
      <c r="H19" s="34">
        <f>IF('CIRC 01.'!H37=35,'CIRC 01.'!B37*1000,0)</f>
        <v>0</v>
      </c>
      <c r="I19" s="102"/>
      <c r="J19" s="34">
        <f>IF('CIRC 01.'!J37=25,'CIRC 01.'!D37*1000,0)</f>
        <v>0</v>
      </c>
      <c r="K19" s="102"/>
      <c r="L19" s="34">
        <f>IF('CIRC 01.'!L37=16,'CIRC 01.'!F37*1000,0)</f>
        <v>0</v>
      </c>
      <c r="M19" s="102"/>
      <c r="N19" s="34">
        <f>IF('CIRC 01.'!N37=10,'CIRC 01.'!H37*1000,0)</f>
        <v>0</v>
      </c>
      <c r="O19" s="102"/>
      <c r="P19" s="34">
        <f>IF('CIRC 01.'!P37=6,'CIRC 01.'!J37*1000,0)</f>
        <v>0</v>
      </c>
      <c r="Q19" s="102"/>
    </row>
    <row r="20" spans="1:17">
      <c r="A20" s="4" t="e">
        <f>'CIRC 01.'!#REF!</f>
        <v>#REF!</v>
      </c>
      <c r="B20" s="34" t="e">
        <f>IF('CIRC 01.'!#REF!=95,'CIRC 01.'!#REF!*1000,0)</f>
        <v>#REF!</v>
      </c>
      <c r="C20" s="102"/>
      <c r="D20" s="34" t="e">
        <f>IF('CIRC 01.'!#REF!=70,'CIRC 01.'!#REF!*1000,0)</f>
        <v>#REF!</v>
      </c>
      <c r="E20" s="102"/>
      <c r="F20" s="34" t="e">
        <f>IF('CIRC 01.'!#REF!=50,'CIRC 01.'!#REF!*1000,0)</f>
        <v>#REF!</v>
      </c>
      <c r="G20" s="102"/>
      <c r="H20" s="34" t="e">
        <f>IF('CIRC 01.'!#REF!=35,'CIRC 01.'!#REF!*1000,0)</f>
        <v>#REF!</v>
      </c>
      <c r="I20" s="102"/>
      <c r="J20" s="34" t="e">
        <f>IF('CIRC 01.'!#REF!=25,'CIRC 01.'!#REF!*1000,0)</f>
        <v>#REF!</v>
      </c>
      <c r="K20" s="102"/>
      <c r="L20" s="34" t="e">
        <f>IF('CIRC 01.'!#REF!=16,'CIRC 01.'!#REF!*1000,0)</f>
        <v>#REF!</v>
      </c>
      <c r="M20" s="102"/>
      <c r="N20" s="34" t="e">
        <f>IF('CIRC 01.'!#REF!=10,'CIRC 01.'!#REF!*1000,0)</f>
        <v>#REF!</v>
      </c>
      <c r="O20" s="102"/>
      <c r="P20" s="34" t="e">
        <f>IF('CIRC 01.'!#REF!=6,'CIRC 01.'!#REF!*1000,0)</f>
        <v>#REF!</v>
      </c>
      <c r="Q20" s="102"/>
    </row>
    <row r="21" spans="1:17">
      <c r="A21" s="4" t="e">
        <f>'CIRC 01.'!#REF!</f>
        <v>#REF!</v>
      </c>
      <c r="B21" s="34" t="e">
        <f>IF('CIRC 01.'!#REF!=95,'CIRC 01.'!#REF!*1000,0)</f>
        <v>#REF!</v>
      </c>
      <c r="C21" s="102"/>
      <c r="D21" s="34" t="e">
        <f>IF('CIRC 01.'!#REF!=70,'CIRC 01.'!#REF!*1000,0)</f>
        <v>#REF!</v>
      </c>
      <c r="E21" s="102"/>
      <c r="F21" s="34" t="e">
        <f>IF('CIRC 01.'!#REF!=50,'CIRC 01.'!#REF!*1000,0)</f>
        <v>#REF!</v>
      </c>
      <c r="G21" s="102"/>
      <c r="H21" s="34" t="e">
        <f>IF('CIRC 01.'!#REF!=35,'CIRC 01.'!#REF!*1000,0)</f>
        <v>#REF!</v>
      </c>
      <c r="I21" s="102"/>
      <c r="J21" s="34" t="e">
        <f>IF('CIRC 01.'!#REF!=25,'CIRC 01.'!#REF!*1000,0)</f>
        <v>#REF!</v>
      </c>
      <c r="K21" s="102"/>
      <c r="L21" s="34" t="e">
        <f>IF('CIRC 01.'!#REF!=16,'CIRC 01.'!#REF!*1000,0)</f>
        <v>#REF!</v>
      </c>
      <c r="M21" s="102"/>
      <c r="N21" s="34" t="e">
        <f>IF('CIRC 01.'!#REF!=10,'CIRC 01.'!#REF!*1000,0)</f>
        <v>#REF!</v>
      </c>
      <c r="O21" s="102"/>
      <c r="P21" s="34" t="e">
        <f>IF('CIRC 01.'!#REF!=6,'CIRC 01.'!#REF!*1000,0)</f>
        <v>#REF!</v>
      </c>
      <c r="Q21" s="102"/>
    </row>
    <row r="22" spans="1:17">
      <c r="A22" s="4" t="e">
        <f>'CIRC 01.'!#REF!</f>
        <v>#REF!</v>
      </c>
      <c r="B22" s="34" t="e">
        <f>IF('CIRC 01.'!#REF!=95,'CIRC 01.'!#REF!*1000,0)</f>
        <v>#REF!</v>
      </c>
      <c r="C22" s="102"/>
      <c r="D22" s="34" t="e">
        <f>IF('CIRC 01.'!#REF!=70,'CIRC 01.'!#REF!*1000,0)</f>
        <v>#REF!</v>
      </c>
      <c r="E22" s="102"/>
      <c r="F22" s="34" t="e">
        <f>IF('CIRC 01.'!#REF!=50,'CIRC 01.'!#REF!*1000,0)</f>
        <v>#REF!</v>
      </c>
      <c r="G22" s="102"/>
      <c r="H22" s="34" t="e">
        <f>IF('CIRC 01.'!#REF!=35,'CIRC 01.'!#REF!*1000,0)</f>
        <v>#REF!</v>
      </c>
      <c r="I22" s="102"/>
      <c r="J22" s="34" t="e">
        <f>IF('CIRC 01.'!#REF!=25,'CIRC 01.'!#REF!*1000,0)</f>
        <v>#REF!</v>
      </c>
      <c r="K22" s="102"/>
      <c r="L22" s="34" t="e">
        <f>IF('CIRC 01.'!#REF!=16,'CIRC 01.'!#REF!*1000,0)</f>
        <v>#REF!</v>
      </c>
      <c r="M22" s="102"/>
      <c r="N22" s="34" t="e">
        <f>IF('CIRC 01.'!#REF!=10,'CIRC 01.'!#REF!*1000,0)</f>
        <v>#REF!</v>
      </c>
      <c r="O22" s="102"/>
      <c r="P22" s="34" t="e">
        <f>IF('CIRC 01.'!#REF!=6,'CIRC 01.'!#REF!*1000,0)</f>
        <v>#REF!</v>
      </c>
      <c r="Q22" s="102"/>
    </row>
    <row r="23" spans="1:17">
      <c r="A23" s="4" t="e">
        <f>'CIRC 01.'!#REF!</f>
        <v>#REF!</v>
      </c>
      <c r="B23" s="34" t="e">
        <f>IF('CIRC 01.'!#REF!=95,'CIRC 01.'!#REF!*1000,0)</f>
        <v>#REF!</v>
      </c>
      <c r="C23" s="102"/>
      <c r="D23" s="34" t="e">
        <f>IF('CIRC 01.'!#REF!=70,'CIRC 01.'!#REF!*1000,0)</f>
        <v>#REF!</v>
      </c>
      <c r="E23" s="102"/>
      <c r="F23" s="34" t="e">
        <f>IF('CIRC 01.'!#REF!=50,'CIRC 01.'!#REF!*1000,0)</f>
        <v>#REF!</v>
      </c>
      <c r="G23" s="102"/>
      <c r="H23" s="34" t="e">
        <f>IF('CIRC 01.'!#REF!=35,'CIRC 01.'!#REF!*1000,0)</f>
        <v>#REF!</v>
      </c>
      <c r="I23" s="102"/>
      <c r="J23" s="34" t="e">
        <f>IF('CIRC 01.'!#REF!=25,'CIRC 01.'!#REF!*1000,0)</f>
        <v>#REF!</v>
      </c>
      <c r="K23" s="102"/>
      <c r="L23" s="34" t="e">
        <f>IF('CIRC 01.'!#REF!=16,'CIRC 01.'!#REF!*1000,0)</f>
        <v>#REF!</v>
      </c>
      <c r="M23" s="102"/>
      <c r="N23" s="34" t="e">
        <f>IF('CIRC 01.'!#REF!=10,'CIRC 01.'!#REF!*1000,0)</f>
        <v>#REF!</v>
      </c>
      <c r="O23" s="102"/>
      <c r="P23" s="34" t="e">
        <f>IF('CIRC 01.'!#REF!=6,'CIRC 01.'!#REF!*1000,0)</f>
        <v>#REF!</v>
      </c>
      <c r="Q23" s="102"/>
    </row>
    <row r="24" spans="1:17">
      <c r="A24" s="4" t="e">
        <f>'CIRC 01.'!#REF!</f>
        <v>#REF!</v>
      </c>
      <c r="B24" s="34" t="e">
        <f>IF('CIRC 01.'!#REF!=95,'CIRC 01.'!#REF!*1000,0)</f>
        <v>#REF!</v>
      </c>
      <c r="C24" s="102"/>
      <c r="D24" s="34" t="e">
        <f>IF('CIRC 01.'!#REF!=70,'CIRC 01.'!#REF!*1000,0)</f>
        <v>#REF!</v>
      </c>
      <c r="E24" s="102"/>
      <c r="F24" s="34" t="e">
        <f>IF('CIRC 01.'!#REF!=50,'CIRC 01.'!#REF!*1000,0)</f>
        <v>#REF!</v>
      </c>
      <c r="G24" s="102"/>
      <c r="H24" s="34" t="e">
        <f>IF('CIRC 01.'!#REF!=35,'CIRC 01.'!#REF!*1000,0)</f>
        <v>#REF!</v>
      </c>
      <c r="I24" s="102"/>
      <c r="J24" s="34" t="e">
        <f>IF('CIRC 01.'!#REF!=25,'CIRC 01.'!#REF!*1000,0)</f>
        <v>#REF!</v>
      </c>
      <c r="K24" s="102"/>
      <c r="L24" s="34" t="e">
        <f>IF('CIRC 01.'!#REF!=16,'CIRC 01.'!#REF!*1000,0)</f>
        <v>#REF!</v>
      </c>
      <c r="M24" s="102"/>
      <c r="N24" s="34" t="e">
        <f>IF('CIRC 01.'!#REF!=10,'CIRC 01.'!#REF!*1000,0)</f>
        <v>#REF!</v>
      </c>
      <c r="O24" s="102"/>
      <c r="P24" s="34" t="e">
        <f>IF('CIRC 01.'!#REF!=6,'CIRC 01.'!#REF!*1000,0)</f>
        <v>#REF!</v>
      </c>
      <c r="Q24" s="102"/>
    </row>
    <row r="25" spans="1:17">
      <c r="A25" s="4" t="e">
        <f>'CIRC 01.'!#REF!</f>
        <v>#REF!</v>
      </c>
      <c r="B25" s="34" t="e">
        <f>IF('CIRC 01.'!#REF!=95,'CIRC 01.'!#REF!*1000,0)</f>
        <v>#REF!</v>
      </c>
      <c r="C25" s="102"/>
      <c r="D25" s="34" t="e">
        <f>IF('CIRC 01.'!#REF!=70,'CIRC 01.'!#REF!*1000,0)</f>
        <v>#REF!</v>
      </c>
      <c r="E25" s="102"/>
      <c r="F25" s="34" t="e">
        <f>IF('CIRC 01.'!#REF!=50,'CIRC 01.'!#REF!*1000,0)</f>
        <v>#REF!</v>
      </c>
      <c r="G25" s="102"/>
      <c r="H25" s="34" t="e">
        <f>IF('CIRC 01.'!#REF!=35,'CIRC 01.'!#REF!*1000,0)</f>
        <v>#REF!</v>
      </c>
      <c r="I25" s="102"/>
      <c r="J25" s="34" t="e">
        <f>IF('CIRC 01.'!#REF!=25,'CIRC 01.'!#REF!*1000,0)</f>
        <v>#REF!</v>
      </c>
      <c r="K25" s="102"/>
      <c r="L25" s="34" t="e">
        <f>IF('CIRC 01.'!#REF!=16,'CIRC 01.'!#REF!*1000,0)</f>
        <v>#REF!</v>
      </c>
      <c r="M25" s="102"/>
      <c r="N25" s="34" t="e">
        <f>IF('CIRC 01.'!#REF!=10,'CIRC 01.'!#REF!*1000,0)</f>
        <v>#REF!</v>
      </c>
      <c r="O25" s="102"/>
      <c r="P25" s="34" t="e">
        <f>IF('CIRC 01.'!#REF!=6,'CIRC 01.'!#REF!*1000,0)</f>
        <v>#REF!</v>
      </c>
      <c r="Q25" s="102"/>
    </row>
    <row r="26" spans="1:17">
      <c r="A26" s="4" t="e">
        <f>'CIRC 01.'!#REF!</f>
        <v>#REF!</v>
      </c>
      <c r="B26" s="34" t="e">
        <f>IF('CIRC 01.'!#REF!=95,'CIRC 01.'!#REF!*1000,0)</f>
        <v>#REF!</v>
      </c>
      <c r="C26" s="102"/>
      <c r="D26" s="34" t="e">
        <f>IF('CIRC 01.'!#REF!=70,'CIRC 01.'!#REF!*1000,0)</f>
        <v>#REF!</v>
      </c>
      <c r="E26" s="102"/>
      <c r="F26" s="34" t="e">
        <f>IF('CIRC 01.'!#REF!=50,'CIRC 01.'!#REF!*1000,0)</f>
        <v>#REF!</v>
      </c>
      <c r="G26" s="102"/>
      <c r="H26" s="34" t="e">
        <f>IF('CIRC 01.'!#REF!=35,'CIRC 01.'!#REF!*1000,0)</f>
        <v>#REF!</v>
      </c>
      <c r="I26" s="102"/>
      <c r="J26" s="34" t="e">
        <f>IF('CIRC 01.'!#REF!=25,'CIRC 01.'!#REF!*1000,0)</f>
        <v>#REF!</v>
      </c>
      <c r="K26" s="102"/>
      <c r="L26" s="34" t="e">
        <f>IF('CIRC 01.'!#REF!=16,'CIRC 01.'!#REF!*1000,0)</f>
        <v>#REF!</v>
      </c>
      <c r="M26" s="102"/>
      <c r="N26" s="34" t="e">
        <f>IF('CIRC 01.'!#REF!=10,'CIRC 01.'!#REF!*1000,0)</f>
        <v>#REF!</v>
      </c>
      <c r="O26" s="102"/>
      <c r="P26" s="34" t="e">
        <f>IF('CIRC 01.'!#REF!=6,'CIRC 01.'!#REF!*1000,0)</f>
        <v>#REF!</v>
      </c>
      <c r="Q26" s="102"/>
    </row>
    <row r="27" spans="1:17">
      <c r="A27" s="4" t="e">
        <f>'CIRC 01.'!#REF!</f>
        <v>#REF!</v>
      </c>
      <c r="B27" s="34" t="e">
        <f>IF('CIRC 01.'!#REF!=95,'CIRC 01.'!#REF!*1000,0)</f>
        <v>#REF!</v>
      </c>
      <c r="C27" s="102"/>
      <c r="D27" s="34" t="e">
        <f>IF('CIRC 01.'!#REF!=70,'CIRC 01.'!#REF!*1000,0)</f>
        <v>#REF!</v>
      </c>
      <c r="E27" s="102"/>
      <c r="F27" s="34" t="e">
        <f>IF('CIRC 01.'!#REF!=50,'CIRC 01.'!#REF!*1000,0)</f>
        <v>#REF!</v>
      </c>
      <c r="G27" s="102"/>
      <c r="H27" s="34" t="e">
        <f>IF('CIRC 01.'!#REF!=35,'CIRC 01.'!#REF!*1000,0)</f>
        <v>#REF!</v>
      </c>
      <c r="I27" s="102"/>
      <c r="J27" s="34" t="e">
        <f>IF('CIRC 01.'!#REF!=25,'CIRC 01.'!#REF!*1000,0)</f>
        <v>#REF!</v>
      </c>
      <c r="K27" s="102"/>
      <c r="L27" s="34" t="e">
        <f>IF('CIRC 01.'!#REF!=16,'CIRC 01.'!#REF!*1000,0)</f>
        <v>#REF!</v>
      </c>
      <c r="M27" s="102"/>
      <c r="N27" s="34" t="e">
        <f>IF('CIRC 01.'!#REF!=10,'CIRC 01.'!#REF!*1000,0)</f>
        <v>#REF!</v>
      </c>
      <c r="O27" s="102"/>
      <c r="P27" s="34" t="e">
        <f>IF('CIRC 01.'!#REF!=6,'CIRC 01.'!#REF!*1000,0)</f>
        <v>#REF!</v>
      </c>
      <c r="Q27" s="102"/>
    </row>
    <row r="28" spans="1:17">
      <c r="A28" s="4" t="e">
        <f>'CIRC 01.'!#REF!</f>
        <v>#REF!</v>
      </c>
      <c r="B28" s="34" t="e">
        <f>IF('CIRC 01.'!#REF!=95,'CIRC 01.'!#REF!*1000,0)</f>
        <v>#REF!</v>
      </c>
      <c r="C28" s="102"/>
      <c r="D28" s="34" t="e">
        <f>IF('CIRC 01.'!#REF!=70,'CIRC 01.'!#REF!*1000,0)</f>
        <v>#REF!</v>
      </c>
      <c r="E28" s="102"/>
      <c r="F28" s="34" t="e">
        <f>IF('CIRC 01.'!#REF!=50,'CIRC 01.'!#REF!*1000,0)</f>
        <v>#REF!</v>
      </c>
      <c r="G28" s="102"/>
      <c r="H28" s="34" t="e">
        <f>IF('CIRC 01.'!#REF!=35,'CIRC 01.'!#REF!*1000,0)</f>
        <v>#REF!</v>
      </c>
      <c r="I28" s="102"/>
      <c r="J28" s="34" t="e">
        <f>IF('CIRC 01.'!#REF!=25,'CIRC 01.'!#REF!*1000,0)</f>
        <v>#REF!</v>
      </c>
      <c r="K28" s="102"/>
      <c r="L28" s="34" t="e">
        <f>IF('CIRC 01.'!#REF!=16,'CIRC 01.'!#REF!*1000,0)</f>
        <v>#REF!</v>
      </c>
      <c r="M28" s="102"/>
      <c r="N28" s="34" t="e">
        <f>IF('CIRC 01.'!#REF!=10,'CIRC 01.'!#REF!*1000,0)</f>
        <v>#REF!</v>
      </c>
      <c r="O28" s="102"/>
      <c r="P28" s="34" t="e">
        <f>IF('CIRC 01.'!#REF!=6,'CIRC 01.'!#REF!*1000,0)</f>
        <v>#REF!</v>
      </c>
      <c r="Q28" s="102"/>
    </row>
    <row r="29" spans="1:17">
      <c r="A29" s="4" t="e">
        <f>'CIRC 01.'!#REF!</f>
        <v>#REF!</v>
      </c>
      <c r="B29" s="34" t="e">
        <f>IF('CIRC 01.'!#REF!=95,'CIRC 01.'!#REF!*1000,0)</f>
        <v>#REF!</v>
      </c>
      <c r="C29" s="102"/>
      <c r="D29" s="34" t="e">
        <f>IF('CIRC 01.'!#REF!=70,'CIRC 01.'!#REF!*1000,0)</f>
        <v>#REF!</v>
      </c>
      <c r="E29" s="102"/>
      <c r="F29" s="34" t="e">
        <f>IF('CIRC 01.'!#REF!=50,'CIRC 01.'!#REF!*1000,0)</f>
        <v>#REF!</v>
      </c>
      <c r="G29" s="102"/>
      <c r="H29" s="34" t="e">
        <f>IF('CIRC 01.'!#REF!=35,'CIRC 01.'!#REF!*1000,0)</f>
        <v>#REF!</v>
      </c>
      <c r="I29" s="102"/>
      <c r="J29" s="34" t="e">
        <f>IF('CIRC 01.'!#REF!=25,'CIRC 01.'!#REF!*1000,0)</f>
        <v>#REF!</v>
      </c>
      <c r="K29" s="102"/>
      <c r="L29" s="34" t="e">
        <f>IF('CIRC 01.'!#REF!=16,'CIRC 01.'!#REF!*1000,0)</f>
        <v>#REF!</v>
      </c>
      <c r="M29" s="102"/>
      <c r="N29" s="34" t="e">
        <f>IF('CIRC 01.'!#REF!=10,'CIRC 01.'!#REF!*1000,0)</f>
        <v>#REF!</v>
      </c>
      <c r="O29" s="102"/>
      <c r="P29" s="34" t="e">
        <f>IF('CIRC 01.'!#REF!=6,'CIRC 01.'!#REF!*1000,0)</f>
        <v>#REF!</v>
      </c>
      <c r="Q29" s="102"/>
    </row>
    <row r="30" spans="1:17">
      <c r="A30" s="4" t="e">
        <f>'CIRC 01.'!#REF!</f>
        <v>#REF!</v>
      </c>
      <c r="B30" s="34" t="e">
        <f>IF('CIRC 01.'!#REF!=95,'CIRC 01.'!#REF!*1000,0)</f>
        <v>#REF!</v>
      </c>
      <c r="C30" s="102"/>
      <c r="D30" s="34" t="e">
        <f>IF('CIRC 01.'!#REF!=70,'CIRC 01.'!#REF!*1000,0)</f>
        <v>#REF!</v>
      </c>
      <c r="E30" s="102"/>
      <c r="F30" s="34" t="e">
        <f>IF('CIRC 01.'!#REF!=50,'CIRC 01.'!#REF!*1000,0)</f>
        <v>#REF!</v>
      </c>
      <c r="G30" s="102"/>
      <c r="H30" s="34" t="e">
        <f>IF('CIRC 01.'!#REF!=35,'CIRC 01.'!#REF!*1000,0)</f>
        <v>#REF!</v>
      </c>
      <c r="I30" s="102"/>
      <c r="J30" s="34" t="e">
        <f>IF('CIRC 01.'!#REF!=25,'CIRC 01.'!#REF!*1000,0)</f>
        <v>#REF!</v>
      </c>
      <c r="K30" s="102"/>
      <c r="L30" s="34" t="e">
        <f>IF('CIRC 01.'!#REF!=16,'CIRC 01.'!#REF!*1000,0)</f>
        <v>#REF!</v>
      </c>
      <c r="M30" s="102"/>
      <c r="N30" s="34" t="e">
        <f>IF('CIRC 01.'!#REF!=10,'CIRC 01.'!#REF!*1000,0)</f>
        <v>#REF!</v>
      </c>
      <c r="O30" s="102"/>
      <c r="P30" s="34" t="e">
        <f>IF('CIRC 01.'!#REF!=6,'CIRC 01.'!#REF!*1000,0)</f>
        <v>#REF!</v>
      </c>
      <c r="Q30" s="102"/>
    </row>
    <row r="31" spans="1:17">
      <c r="A31" s="4" t="e">
        <f>'CIRC 01.'!#REF!</f>
        <v>#REF!</v>
      </c>
      <c r="B31" s="34" t="e">
        <f>IF('CIRC 01.'!#REF!=95,'CIRC 01.'!#REF!*1000,0)</f>
        <v>#REF!</v>
      </c>
      <c r="C31" s="102"/>
      <c r="D31" s="34" t="e">
        <f>IF('CIRC 01.'!#REF!=70,'CIRC 01.'!#REF!*1000,0)</f>
        <v>#REF!</v>
      </c>
      <c r="E31" s="102"/>
      <c r="F31" s="34" t="e">
        <f>IF('CIRC 01.'!#REF!=50,'CIRC 01.'!#REF!*1000,0)</f>
        <v>#REF!</v>
      </c>
      <c r="G31" s="102"/>
      <c r="H31" s="34" t="e">
        <f>IF('CIRC 01.'!#REF!=35,'CIRC 01.'!#REF!*1000,0)</f>
        <v>#REF!</v>
      </c>
      <c r="I31" s="102"/>
      <c r="J31" s="34" t="e">
        <f>IF('CIRC 01.'!#REF!=25,'CIRC 01.'!#REF!*1000,0)</f>
        <v>#REF!</v>
      </c>
      <c r="K31" s="102"/>
      <c r="L31" s="34" t="e">
        <f>IF('CIRC 01.'!#REF!=16,'CIRC 01.'!#REF!*1000,0)</f>
        <v>#REF!</v>
      </c>
      <c r="M31" s="102"/>
      <c r="N31" s="34" t="e">
        <f>IF('CIRC 01.'!#REF!=10,'CIRC 01.'!#REF!*1000,0)</f>
        <v>#REF!</v>
      </c>
      <c r="O31" s="102"/>
      <c r="P31" s="34" t="e">
        <f>IF('CIRC 01.'!#REF!=6,'CIRC 01.'!#REF!*1000,0)</f>
        <v>#REF!</v>
      </c>
      <c r="Q31" s="102"/>
    </row>
    <row r="32" spans="1:17">
      <c r="A32" s="4" t="e">
        <f>'CIRC 01.'!#REF!</f>
        <v>#REF!</v>
      </c>
      <c r="B32" s="34" t="e">
        <f>IF('CIRC 01.'!#REF!=95,'CIRC 01.'!#REF!*1000,0)</f>
        <v>#REF!</v>
      </c>
      <c r="C32" s="102"/>
      <c r="D32" s="34" t="e">
        <f>IF('CIRC 01.'!#REF!=70,'CIRC 01.'!#REF!*1000,0)</f>
        <v>#REF!</v>
      </c>
      <c r="E32" s="102"/>
      <c r="F32" s="34" t="e">
        <f>IF('CIRC 01.'!#REF!=50,'CIRC 01.'!#REF!*1000,0)</f>
        <v>#REF!</v>
      </c>
      <c r="G32" s="102"/>
      <c r="H32" s="34" t="e">
        <f>IF('CIRC 01.'!#REF!=35,'CIRC 01.'!#REF!*1000,0)</f>
        <v>#REF!</v>
      </c>
      <c r="I32" s="102"/>
      <c r="J32" s="34" t="e">
        <f>IF('CIRC 01.'!#REF!=25,'CIRC 01.'!#REF!*1000,0)</f>
        <v>#REF!</v>
      </c>
      <c r="K32" s="102"/>
      <c r="L32" s="34" t="e">
        <f>IF('CIRC 01.'!#REF!=16,'CIRC 01.'!#REF!*1000,0)</f>
        <v>#REF!</v>
      </c>
      <c r="M32" s="102"/>
      <c r="N32" s="34" t="e">
        <f>IF('CIRC 01.'!#REF!=10,'CIRC 01.'!#REF!*1000,0)</f>
        <v>#REF!</v>
      </c>
      <c r="O32" s="102"/>
      <c r="P32" s="34" t="e">
        <f>IF('CIRC 01.'!#REF!=6,'CIRC 01.'!#REF!*1000,0)</f>
        <v>#REF!</v>
      </c>
      <c r="Q32" s="102"/>
    </row>
    <row r="33" spans="1:17">
      <c r="A33" s="4" t="e">
        <f>'CIRC 01.'!#REF!</f>
        <v>#REF!</v>
      </c>
      <c r="B33" s="34" t="e">
        <f>IF('CIRC 01.'!#REF!=95,'CIRC 01.'!#REF!*1000,0)</f>
        <v>#REF!</v>
      </c>
      <c r="C33" s="102"/>
      <c r="D33" s="34" t="e">
        <f>IF('CIRC 01.'!#REF!=70,'CIRC 01.'!#REF!*1000,0)</f>
        <v>#REF!</v>
      </c>
      <c r="E33" s="102"/>
      <c r="F33" s="34" t="e">
        <f>IF('CIRC 01.'!#REF!=50,'CIRC 01.'!#REF!*1000,0)</f>
        <v>#REF!</v>
      </c>
      <c r="G33" s="102"/>
      <c r="H33" s="34" t="e">
        <f>IF('CIRC 01.'!#REF!=35,'CIRC 01.'!#REF!*1000,0)</f>
        <v>#REF!</v>
      </c>
      <c r="I33" s="102"/>
      <c r="J33" s="34" t="e">
        <f>IF('CIRC 01.'!#REF!=25,'CIRC 01.'!#REF!*1000,0)</f>
        <v>#REF!</v>
      </c>
      <c r="K33" s="102"/>
      <c r="L33" s="34" t="e">
        <f>IF('CIRC 01.'!#REF!=16,'CIRC 01.'!#REF!*1000,0)</f>
        <v>#REF!</v>
      </c>
      <c r="M33" s="102"/>
      <c r="N33" s="34" t="e">
        <f>IF('CIRC 01.'!#REF!=10,'CIRC 01.'!#REF!*1000,0)</f>
        <v>#REF!</v>
      </c>
      <c r="O33" s="102"/>
      <c r="P33" s="34" t="e">
        <f>IF('CIRC 01.'!#REF!=6,'CIRC 01.'!#REF!*1000,0)</f>
        <v>#REF!</v>
      </c>
      <c r="Q33" s="102"/>
    </row>
    <row r="34" spans="1:17">
      <c r="A34" s="4" t="e">
        <f>'CIRC 01.'!#REF!</f>
        <v>#REF!</v>
      </c>
      <c r="B34" s="34" t="e">
        <f>IF('CIRC 01.'!#REF!=95,'CIRC 01.'!#REF!*1000,0)</f>
        <v>#REF!</v>
      </c>
      <c r="C34" s="102"/>
      <c r="D34" s="34" t="e">
        <f>IF('CIRC 01.'!#REF!=70,'CIRC 01.'!#REF!*1000,0)</f>
        <v>#REF!</v>
      </c>
      <c r="E34" s="102"/>
      <c r="F34" s="34" t="e">
        <f>IF('CIRC 01.'!#REF!=50,'CIRC 01.'!#REF!*1000,0)</f>
        <v>#REF!</v>
      </c>
      <c r="G34" s="102"/>
      <c r="H34" s="34" t="e">
        <f>IF('CIRC 01.'!#REF!=35,'CIRC 01.'!#REF!*1000,0)</f>
        <v>#REF!</v>
      </c>
      <c r="I34" s="102"/>
      <c r="J34" s="34" t="e">
        <f>IF('CIRC 01.'!#REF!=25,'CIRC 01.'!#REF!*1000,0)</f>
        <v>#REF!</v>
      </c>
      <c r="K34" s="102"/>
      <c r="L34" s="34" t="e">
        <f>IF('CIRC 01.'!#REF!=16,'CIRC 01.'!#REF!*1000,0)</f>
        <v>#REF!</v>
      </c>
      <c r="M34" s="102"/>
      <c r="N34" s="34" t="e">
        <f>IF('CIRC 01.'!#REF!=10,'CIRC 01.'!#REF!*1000,0)</f>
        <v>#REF!</v>
      </c>
      <c r="O34" s="102"/>
      <c r="P34" s="34" t="e">
        <f>IF('CIRC 01.'!#REF!=6,'CIRC 01.'!#REF!*1000,0)</f>
        <v>#REF!</v>
      </c>
      <c r="Q34" s="102"/>
    </row>
    <row r="35" spans="1:17">
      <c r="A35" s="4" t="e">
        <f>'CIRC 01.'!#REF!</f>
        <v>#REF!</v>
      </c>
      <c r="B35" s="34" t="e">
        <f>IF('CIRC 01.'!#REF!=95,'CIRC 01.'!#REF!*1000,0)</f>
        <v>#REF!</v>
      </c>
      <c r="C35" s="102"/>
      <c r="D35" s="34" t="e">
        <f>IF('CIRC 01.'!#REF!=70,'CIRC 01.'!#REF!*1000,0)</f>
        <v>#REF!</v>
      </c>
      <c r="E35" s="102"/>
      <c r="F35" s="34" t="e">
        <f>IF('CIRC 01.'!#REF!=50,'CIRC 01.'!#REF!*1000,0)</f>
        <v>#REF!</v>
      </c>
      <c r="G35" s="102"/>
      <c r="H35" s="34" t="e">
        <f>IF('CIRC 01.'!#REF!=35,'CIRC 01.'!#REF!*1000,0)</f>
        <v>#REF!</v>
      </c>
      <c r="I35" s="102"/>
      <c r="J35" s="34" t="e">
        <f>IF('CIRC 01.'!#REF!=25,'CIRC 01.'!#REF!*1000,0)</f>
        <v>#REF!</v>
      </c>
      <c r="K35" s="102"/>
      <c r="L35" s="34" t="e">
        <f>IF('CIRC 01.'!#REF!=16,'CIRC 01.'!#REF!*1000,0)</f>
        <v>#REF!</v>
      </c>
      <c r="M35" s="102"/>
      <c r="N35" s="34" t="e">
        <f>IF('CIRC 01.'!#REF!=10,'CIRC 01.'!#REF!*1000,0)</f>
        <v>#REF!</v>
      </c>
      <c r="O35" s="102"/>
      <c r="P35" s="34" t="e">
        <f>IF('CIRC 01.'!#REF!=6,'CIRC 01.'!#REF!*1000,0)</f>
        <v>#REF!</v>
      </c>
      <c r="Q35" s="102"/>
    </row>
    <row r="36" spans="1:17">
      <c r="A36" s="4" t="e">
        <f>'CIRC 01.'!#REF!</f>
        <v>#REF!</v>
      </c>
      <c r="B36" s="34" t="e">
        <f>IF('CIRC 01.'!#REF!=95,'CIRC 01.'!#REF!*1000,0)</f>
        <v>#REF!</v>
      </c>
      <c r="C36" s="102"/>
      <c r="D36" s="34" t="e">
        <f>IF('CIRC 01.'!#REF!=70,'CIRC 01.'!#REF!*1000,0)</f>
        <v>#REF!</v>
      </c>
      <c r="E36" s="102"/>
      <c r="F36" s="34" t="e">
        <f>IF('CIRC 01.'!#REF!=50,'CIRC 01.'!#REF!*1000,0)</f>
        <v>#REF!</v>
      </c>
      <c r="G36" s="102"/>
      <c r="H36" s="34" t="e">
        <f>IF('CIRC 01.'!#REF!=35,'CIRC 01.'!#REF!*1000,0)</f>
        <v>#REF!</v>
      </c>
      <c r="I36" s="102"/>
      <c r="J36" s="34" t="e">
        <f>IF('CIRC 01.'!#REF!=25,'CIRC 01.'!#REF!*1000,0)</f>
        <v>#REF!</v>
      </c>
      <c r="K36" s="102"/>
      <c r="L36" s="34" t="e">
        <f>IF('CIRC 01.'!#REF!=16,'CIRC 01.'!#REF!*1000,0)</f>
        <v>#REF!</v>
      </c>
      <c r="M36" s="102"/>
      <c r="N36" s="34" t="e">
        <f>IF('CIRC 01.'!#REF!=10,'CIRC 01.'!#REF!*1000,0)</f>
        <v>#REF!</v>
      </c>
      <c r="O36" s="102"/>
      <c r="P36" s="34" t="e">
        <f>IF('CIRC 01.'!#REF!=6,'CIRC 01.'!#REF!*1000,0)</f>
        <v>#REF!</v>
      </c>
      <c r="Q36" s="102"/>
    </row>
    <row r="37" spans="1:17">
      <c r="A37" s="4" t="e">
        <f>'CIRC 01.'!#REF!</f>
        <v>#REF!</v>
      </c>
      <c r="B37" s="34" t="e">
        <f>IF('CIRC 01.'!#REF!=95,'CIRC 01.'!#REF!*1000,0)</f>
        <v>#REF!</v>
      </c>
      <c r="C37" s="102"/>
      <c r="D37" s="34" t="e">
        <f>IF('CIRC 01.'!#REF!=70,'CIRC 01.'!#REF!*1000,0)</f>
        <v>#REF!</v>
      </c>
      <c r="E37" s="102"/>
      <c r="F37" s="34" t="e">
        <f>IF('CIRC 01.'!#REF!=50,'CIRC 01.'!#REF!*1000,0)</f>
        <v>#REF!</v>
      </c>
      <c r="G37" s="102"/>
      <c r="H37" s="34" t="e">
        <f>IF('CIRC 01.'!#REF!=35,'CIRC 01.'!#REF!*1000,0)</f>
        <v>#REF!</v>
      </c>
      <c r="I37" s="102"/>
      <c r="J37" s="34" t="e">
        <f>IF('CIRC 01.'!#REF!=25,'CIRC 01.'!#REF!*1000,0)</f>
        <v>#REF!</v>
      </c>
      <c r="K37" s="102"/>
      <c r="L37" s="34" t="e">
        <f>IF('CIRC 01.'!#REF!=16,'CIRC 01.'!#REF!*1000,0)</f>
        <v>#REF!</v>
      </c>
      <c r="M37" s="102"/>
      <c r="N37" s="34" t="e">
        <f>IF('CIRC 01.'!#REF!=10,'CIRC 01.'!#REF!*1000,0)</f>
        <v>#REF!</v>
      </c>
      <c r="O37" s="102"/>
      <c r="P37" s="34" t="e">
        <f>IF('CIRC 01.'!#REF!=6,'CIRC 01.'!#REF!*1000,0)</f>
        <v>#REF!</v>
      </c>
      <c r="Q37" s="102"/>
    </row>
    <row r="38" spans="1:17">
      <c r="A38" s="4" t="e">
        <f>'CIRC 01.'!#REF!</f>
        <v>#REF!</v>
      </c>
      <c r="B38" s="34" t="e">
        <f>IF('CIRC 01.'!#REF!=95,'CIRC 01.'!#REF!*1000,0)</f>
        <v>#REF!</v>
      </c>
      <c r="C38" s="102"/>
      <c r="D38" s="34" t="e">
        <f>IF('CIRC 01.'!#REF!=70,'CIRC 01.'!#REF!*1000,0)</f>
        <v>#REF!</v>
      </c>
      <c r="E38" s="102"/>
      <c r="F38" s="34" t="e">
        <f>IF('CIRC 01.'!#REF!=50,'CIRC 01.'!#REF!*1000,0)</f>
        <v>#REF!</v>
      </c>
      <c r="G38" s="102"/>
      <c r="H38" s="34" t="e">
        <f>IF('CIRC 01.'!#REF!=35,'CIRC 01.'!#REF!*1000,0)</f>
        <v>#REF!</v>
      </c>
      <c r="I38" s="102"/>
      <c r="J38" s="34" t="e">
        <f>IF('CIRC 01.'!#REF!=25,'CIRC 01.'!#REF!*1000,0)</f>
        <v>#REF!</v>
      </c>
      <c r="K38" s="102"/>
      <c r="L38" s="34" t="e">
        <f>IF('CIRC 01.'!#REF!=16,'CIRC 01.'!#REF!*1000,0)</f>
        <v>#REF!</v>
      </c>
      <c r="M38" s="102"/>
      <c r="N38" s="34" t="e">
        <f>IF('CIRC 01.'!#REF!=10,'CIRC 01.'!#REF!*1000,0)</f>
        <v>#REF!</v>
      </c>
      <c r="O38" s="102"/>
      <c r="P38" s="34" t="e">
        <f>IF('CIRC 01.'!#REF!=6,'CIRC 01.'!#REF!*1000,0)</f>
        <v>#REF!</v>
      </c>
      <c r="Q38" s="102"/>
    </row>
    <row r="39" spans="1:17">
      <c r="A39" s="4" t="e">
        <f>'CIRC 01.'!#REF!</f>
        <v>#REF!</v>
      </c>
      <c r="B39" s="34" t="e">
        <f>IF('CIRC 01.'!#REF!=95,'CIRC 01.'!#REF!*1000,0)</f>
        <v>#REF!</v>
      </c>
      <c r="C39" s="102"/>
      <c r="D39" s="34" t="e">
        <f>IF('CIRC 01.'!#REF!=70,'CIRC 01.'!#REF!*1000,0)</f>
        <v>#REF!</v>
      </c>
      <c r="E39" s="102"/>
      <c r="F39" s="34" t="e">
        <f>IF('CIRC 01.'!#REF!=50,'CIRC 01.'!#REF!*1000,0)</f>
        <v>#REF!</v>
      </c>
      <c r="G39" s="102"/>
      <c r="H39" s="34" t="e">
        <f>IF('CIRC 01.'!#REF!=35,'CIRC 01.'!#REF!*1000,0)</f>
        <v>#REF!</v>
      </c>
      <c r="I39" s="102"/>
      <c r="J39" s="34" t="e">
        <f>IF('CIRC 01.'!#REF!=25,'CIRC 01.'!#REF!*1000,0)</f>
        <v>#REF!</v>
      </c>
      <c r="K39" s="102"/>
      <c r="L39" s="34" t="e">
        <f>IF('CIRC 01.'!#REF!=16,'CIRC 01.'!#REF!*1000,0)</f>
        <v>#REF!</v>
      </c>
      <c r="M39" s="102"/>
      <c r="N39" s="34" t="e">
        <f>IF('CIRC 01.'!#REF!=10,'CIRC 01.'!#REF!*1000,0)</f>
        <v>#REF!</v>
      </c>
      <c r="O39" s="102"/>
      <c r="P39" s="34" t="e">
        <f>IF('CIRC 01.'!#REF!=6,'CIRC 01.'!#REF!*1000,0)</f>
        <v>#REF!</v>
      </c>
      <c r="Q39" s="102"/>
    </row>
    <row r="40" spans="1:17">
      <c r="A40" s="4" t="e">
        <f>'CIRC 01.'!#REF!</f>
        <v>#REF!</v>
      </c>
      <c r="B40" s="34" t="e">
        <f>IF('CIRC 01.'!#REF!=95,'CIRC 01.'!#REF!*1000,0)</f>
        <v>#REF!</v>
      </c>
      <c r="C40" s="102"/>
      <c r="D40" s="34" t="e">
        <f>IF('CIRC 01.'!#REF!=70,'CIRC 01.'!#REF!*1000,0)</f>
        <v>#REF!</v>
      </c>
      <c r="E40" s="102"/>
      <c r="F40" s="34" t="e">
        <f>IF('CIRC 01.'!#REF!=50,'CIRC 01.'!#REF!*1000,0)</f>
        <v>#REF!</v>
      </c>
      <c r="G40" s="102"/>
      <c r="H40" s="34" t="e">
        <f>IF('CIRC 01.'!#REF!=35,'CIRC 01.'!#REF!*1000,0)</f>
        <v>#REF!</v>
      </c>
      <c r="I40" s="102"/>
      <c r="J40" s="34" t="e">
        <f>IF('CIRC 01.'!#REF!=25,'CIRC 01.'!#REF!*1000,0)</f>
        <v>#REF!</v>
      </c>
      <c r="K40" s="102"/>
      <c r="L40" s="34" t="e">
        <f>IF('CIRC 01.'!#REF!=16,'CIRC 01.'!#REF!*1000,0)</f>
        <v>#REF!</v>
      </c>
      <c r="M40" s="102"/>
      <c r="N40" s="34" t="e">
        <f>IF('CIRC 01.'!#REF!=10,'CIRC 01.'!#REF!*1000,0)</f>
        <v>#REF!</v>
      </c>
      <c r="O40" s="102"/>
      <c r="P40" s="34" t="e">
        <f>IF('CIRC 01.'!#REF!=6,'CIRC 01.'!#REF!*1000,0)</f>
        <v>#REF!</v>
      </c>
      <c r="Q40" s="102"/>
    </row>
    <row r="41" spans="1:17">
      <c r="A41" s="4" t="e">
        <f>'CIRC 01.'!#REF!</f>
        <v>#REF!</v>
      </c>
      <c r="B41" s="34" t="e">
        <f>IF('CIRC 01.'!#REF!=95,'CIRC 01.'!#REF!*1000,0)</f>
        <v>#REF!</v>
      </c>
      <c r="C41" s="102"/>
      <c r="D41" s="34" t="e">
        <f>IF('CIRC 01.'!#REF!=70,'CIRC 01.'!#REF!*1000,0)</f>
        <v>#REF!</v>
      </c>
      <c r="E41" s="102"/>
      <c r="F41" s="34" t="e">
        <f>IF('CIRC 01.'!#REF!=50,'CIRC 01.'!#REF!*1000,0)</f>
        <v>#REF!</v>
      </c>
      <c r="G41" s="102"/>
      <c r="H41" s="34" t="e">
        <f>IF('CIRC 01.'!#REF!=35,'CIRC 01.'!#REF!*1000,0)</f>
        <v>#REF!</v>
      </c>
      <c r="I41" s="102"/>
      <c r="J41" s="34" t="e">
        <f>IF('CIRC 01.'!#REF!=25,'CIRC 01.'!#REF!*1000,0)</f>
        <v>#REF!</v>
      </c>
      <c r="K41" s="102"/>
      <c r="L41" s="34" t="e">
        <f>IF('CIRC 01.'!#REF!=16,'CIRC 01.'!#REF!*1000,0)</f>
        <v>#REF!</v>
      </c>
      <c r="M41" s="102"/>
      <c r="N41" s="34" t="e">
        <f>IF('CIRC 01.'!#REF!=10,'CIRC 01.'!#REF!*1000,0)</f>
        <v>#REF!</v>
      </c>
      <c r="O41" s="102"/>
      <c r="P41" s="34" t="e">
        <f>IF('CIRC 01.'!#REF!=6,'CIRC 01.'!#REF!*1000,0)</f>
        <v>#REF!</v>
      </c>
      <c r="Q41" s="102"/>
    </row>
    <row r="42" spans="1:17">
      <c r="A42" s="4" t="e">
        <f>'CIRC 01.'!#REF!</f>
        <v>#REF!</v>
      </c>
      <c r="B42" s="34" t="e">
        <f>IF('CIRC 01.'!#REF!=95,'CIRC 01.'!#REF!*1000,0)</f>
        <v>#REF!</v>
      </c>
      <c r="C42" s="102"/>
      <c r="D42" s="34" t="e">
        <f>IF('CIRC 01.'!#REF!=70,'CIRC 01.'!#REF!*1000,0)</f>
        <v>#REF!</v>
      </c>
      <c r="E42" s="102"/>
      <c r="F42" s="34" t="e">
        <f>IF('CIRC 01.'!#REF!=50,'CIRC 01.'!#REF!*1000,0)</f>
        <v>#REF!</v>
      </c>
      <c r="G42" s="102"/>
      <c r="H42" s="34" t="e">
        <f>IF('CIRC 01.'!#REF!=35,'CIRC 01.'!#REF!*1000,0)</f>
        <v>#REF!</v>
      </c>
      <c r="I42" s="102"/>
      <c r="J42" s="34" t="e">
        <f>IF('CIRC 01.'!#REF!=25,'CIRC 01.'!#REF!*1000,0)</f>
        <v>#REF!</v>
      </c>
      <c r="K42" s="102"/>
      <c r="L42" s="34" t="e">
        <f>IF('CIRC 01.'!#REF!=16,'CIRC 01.'!#REF!*1000,0)</f>
        <v>#REF!</v>
      </c>
      <c r="M42" s="102"/>
      <c r="N42" s="34" t="e">
        <f>IF('CIRC 01.'!#REF!=10,'CIRC 01.'!#REF!*1000,0)</f>
        <v>#REF!</v>
      </c>
      <c r="O42" s="102"/>
      <c r="P42" s="34" t="e">
        <f>IF('CIRC 01.'!#REF!=6,'CIRC 01.'!#REF!*1000,0)</f>
        <v>#REF!</v>
      </c>
      <c r="Q42" s="102"/>
    </row>
    <row r="43" spans="1:17">
      <c r="A43" s="4" t="e">
        <f>'CIRC 01.'!#REF!</f>
        <v>#REF!</v>
      </c>
      <c r="B43" s="34" t="e">
        <f>IF('CIRC 01.'!#REF!=95,'CIRC 01.'!#REF!*1000,0)</f>
        <v>#REF!</v>
      </c>
      <c r="C43" s="102"/>
      <c r="D43" s="34" t="e">
        <f>IF('CIRC 01.'!#REF!=70,'CIRC 01.'!#REF!*1000,0)</f>
        <v>#REF!</v>
      </c>
      <c r="E43" s="102"/>
      <c r="F43" s="34" t="e">
        <f>IF('CIRC 01.'!#REF!=50,'CIRC 01.'!#REF!*1000,0)</f>
        <v>#REF!</v>
      </c>
      <c r="G43" s="102"/>
      <c r="H43" s="34" t="e">
        <f>IF('CIRC 01.'!#REF!=35,'CIRC 01.'!#REF!*1000,0)</f>
        <v>#REF!</v>
      </c>
      <c r="I43" s="102"/>
      <c r="J43" s="34" t="e">
        <f>IF('CIRC 01.'!#REF!=25,'CIRC 01.'!#REF!*1000,0)</f>
        <v>#REF!</v>
      </c>
      <c r="K43" s="102"/>
      <c r="L43" s="34" t="e">
        <f>IF('CIRC 01.'!#REF!=16,'CIRC 01.'!#REF!*1000,0)</f>
        <v>#REF!</v>
      </c>
      <c r="M43" s="102"/>
      <c r="N43" s="34" t="e">
        <f>IF('CIRC 01.'!#REF!=10,'CIRC 01.'!#REF!*1000,0)</f>
        <v>#REF!</v>
      </c>
      <c r="O43" s="102"/>
      <c r="P43" s="34" t="e">
        <f>IF('CIRC 01.'!#REF!=6,'CIRC 01.'!#REF!*1000,0)</f>
        <v>#REF!</v>
      </c>
      <c r="Q43" s="102"/>
    </row>
    <row r="44" spans="1:17">
      <c r="A44" s="4" t="e">
        <f>'CIRC 01.'!#REF!</f>
        <v>#REF!</v>
      </c>
      <c r="B44" s="34" t="e">
        <f>IF('CIRC 01.'!#REF!=95,'CIRC 01.'!#REF!*1000,0)</f>
        <v>#REF!</v>
      </c>
      <c r="C44" s="102"/>
      <c r="D44" s="34" t="e">
        <f>IF('CIRC 01.'!#REF!=70,'CIRC 01.'!#REF!*1000,0)</f>
        <v>#REF!</v>
      </c>
      <c r="E44" s="102"/>
      <c r="F44" s="34" t="e">
        <f>IF('CIRC 01.'!#REF!=50,'CIRC 01.'!#REF!*1000,0)</f>
        <v>#REF!</v>
      </c>
      <c r="G44" s="102"/>
      <c r="H44" s="34" t="e">
        <f>IF('CIRC 01.'!#REF!=35,'CIRC 01.'!#REF!*1000,0)</f>
        <v>#REF!</v>
      </c>
      <c r="I44" s="102"/>
      <c r="J44" s="34" t="e">
        <f>IF('CIRC 01.'!#REF!=25,'CIRC 01.'!#REF!*1000,0)</f>
        <v>#REF!</v>
      </c>
      <c r="K44" s="102"/>
      <c r="L44" s="34" t="e">
        <f>IF('CIRC 01.'!#REF!=16,'CIRC 01.'!#REF!*1000,0)</f>
        <v>#REF!</v>
      </c>
      <c r="M44" s="102"/>
      <c r="N44" s="34" t="e">
        <f>IF('CIRC 01.'!#REF!=10,'CIRC 01.'!#REF!*1000,0)</f>
        <v>#REF!</v>
      </c>
      <c r="O44" s="102"/>
      <c r="P44" s="34" t="e">
        <f>IF('CIRC 01.'!#REF!=6,'CIRC 01.'!#REF!*1000,0)</f>
        <v>#REF!</v>
      </c>
      <c r="Q44" s="102"/>
    </row>
    <row r="45" spans="1:17">
      <c r="A45" s="4" t="e">
        <f>'CIRC 01.'!#REF!</f>
        <v>#REF!</v>
      </c>
      <c r="B45" s="34">
        <f>IF('CIRC 01.'!H43=95,'CIRC 01.'!B43*1000,0)</f>
        <v>0</v>
      </c>
      <c r="C45" s="102"/>
      <c r="D45" s="34">
        <f>IF('CIRC 01.'!H43=70,'CIRC 01.'!B43*1000,0)</f>
        <v>0</v>
      </c>
      <c r="E45" s="102"/>
      <c r="F45" s="34">
        <f>IF('CIRC 01.'!H43=50,'CIRC 01.'!B43*1000,0)</f>
        <v>0</v>
      </c>
      <c r="G45" s="102"/>
      <c r="H45" s="34">
        <f>IF('CIRC 01.'!H43=35,'CIRC 01.'!B43*1000,0)</f>
        <v>0</v>
      </c>
      <c r="I45" s="102"/>
      <c r="J45" s="34">
        <f>IF('CIRC 01.'!J43=25,'CIRC 01.'!D43*1000,0)</f>
        <v>0</v>
      </c>
      <c r="K45" s="102"/>
      <c r="L45" s="34">
        <f>IF('CIRC 01.'!L43=16,'CIRC 01.'!F43*1000,0)</f>
        <v>0</v>
      </c>
      <c r="M45" s="102"/>
      <c r="N45" s="34">
        <f>IF('CIRC 01.'!N43=10,'CIRC 01.'!H43*1000,0)</f>
        <v>0</v>
      </c>
      <c r="O45" s="102"/>
      <c r="P45" s="34">
        <f>IF('CIRC 01.'!P43=6,'CIRC 01.'!J43*1000,0)</f>
        <v>0</v>
      </c>
      <c r="Q45" s="102"/>
    </row>
    <row r="46" spans="1:17">
      <c r="A46" s="4" t="e">
        <f>'CIRC 01.'!#REF!</f>
        <v>#REF!</v>
      </c>
      <c r="B46" s="34" t="e">
        <f>IF('CIRC 01.'!#REF!=95,'CIRC 01.'!#REF!*1000,0)</f>
        <v>#REF!</v>
      </c>
      <c r="C46" s="102"/>
      <c r="D46" s="34" t="e">
        <f>IF('CIRC 01.'!#REF!=70,'CIRC 01.'!#REF!*1000,0)</f>
        <v>#REF!</v>
      </c>
      <c r="E46" s="102"/>
      <c r="F46" s="34" t="e">
        <f>IF('CIRC 01.'!#REF!=50,'CIRC 01.'!#REF!*1000,0)</f>
        <v>#REF!</v>
      </c>
      <c r="G46" s="102"/>
      <c r="H46" s="34" t="e">
        <f>IF('CIRC 01.'!#REF!=35,'CIRC 01.'!#REF!*1000,0)</f>
        <v>#REF!</v>
      </c>
      <c r="I46" s="102"/>
      <c r="J46" s="34" t="e">
        <f>IF('CIRC 01.'!#REF!=25,'CIRC 01.'!#REF!*1000,0)</f>
        <v>#REF!</v>
      </c>
      <c r="K46" s="102"/>
      <c r="L46" s="34" t="e">
        <f>IF('CIRC 01.'!#REF!=16,'CIRC 01.'!#REF!*1000,0)</f>
        <v>#REF!</v>
      </c>
      <c r="M46" s="102"/>
      <c r="N46" s="34" t="e">
        <f>IF('CIRC 01.'!#REF!=10,'CIRC 01.'!#REF!*1000,0)</f>
        <v>#REF!</v>
      </c>
      <c r="O46" s="102"/>
      <c r="P46" s="34" t="e">
        <f>IF('CIRC 01.'!#REF!=6,'CIRC 01.'!#REF!*1000,0)</f>
        <v>#REF!</v>
      </c>
      <c r="Q46" s="102"/>
    </row>
    <row r="47" spans="1:17">
      <c r="A47" s="4" t="e">
        <f>'CIRC 01.'!#REF!</f>
        <v>#REF!</v>
      </c>
      <c r="B47" s="34" t="e">
        <f>IF('CIRC 01.'!#REF!=95,'CIRC 01.'!#REF!*1000,0)</f>
        <v>#REF!</v>
      </c>
      <c r="C47" s="102"/>
      <c r="D47" s="34" t="e">
        <f>IF('CIRC 01.'!#REF!=70,'CIRC 01.'!#REF!*1000,0)</f>
        <v>#REF!</v>
      </c>
      <c r="E47" s="102"/>
      <c r="F47" s="34" t="e">
        <f>IF('CIRC 01.'!#REF!=50,'CIRC 01.'!#REF!*1000,0)</f>
        <v>#REF!</v>
      </c>
      <c r="G47" s="102"/>
      <c r="H47" s="34" t="e">
        <f>IF('CIRC 01.'!#REF!=35,'CIRC 01.'!#REF!*1000,0)</f>
        <v>#REF!</v>
      </c>
      <c r="I47" s="102"/>
      <c r="J47" s="34" t="e">
        <f>IF('CIRC 01.'!#REF!=25,'CIRC 01.'!#REF!*1000,0)</f>
        <v>#REF!</v>
      </c>
      <c r="K47" s="102"/>
      <c r="L47" s="34" t="e">
        <f>IF('CIRC 01.'!#REF!=16,'CIRC 01.'!#REF!*1000,0)</f>
        <v>#REF!</v>
      </c>
      <c r="M47" s="102"/>
      <c r="N47" s="34" t="e">
        <f>IF('CIRC 01.'!#REF!=10,'CIRC 01.'!#REF!*1000,0)</f>
        <v>#REF!</v>
      </c>
      <c r="O47" s="102"/>
      <c r="P47" s="34" t="e">
        <f>IF('CIRC 01.'!#REF!=6,'CIRC 01.'!#REF!*1000,0)</f>
        <v>#REF!</v>
      </c>
      <c r="Q47" s="102"/>
    </row>
    <row r="48" spans="1:17">
      <c r="A48" s="4" t="e">
        <f>'CIRC 01.'!#REF!</f>
        <v>#REF!</v>
      </c>
      <c r="B48" s="34" t="e">
        <f>IF('CIRC 01.'!#REF!=95,'CIRC 01.'!#REF!*1000,0)</f>
        <v>#REF!</v>
      </c>
      <c r="C48" s="102"/>
      <c r="D48" s="34" t="e">
        <f>IF('CIRC 01.'!#REF!=70,'CIRC 01.'!#REF!*1000,0)</f>
        <v>#REF!</v>
      </c>
      <c r="E48" s="102"/>
      <c r="F48" s="34" t="e">
        <f>IF('CIRC 01.'!#REF!=50,'CIRC 01.'!#REF!*1000,0)</f>
        <v>#REF!</v>
      </c>
      <c r="G48" s="102"/>
      <c r="H48" s="34" t="e">
        <f>IF('CIRC 01.'!#REF!=35,'CIRC 01.'!#REF!*1000,0)</f>
        <v>#REF!</v>
      </c>
      <c r="I48" s="102"/>
      <c r="J48" s="34" t="e">
        <f>IF('CIRC 01.'!#REF!=25,'CIRC 01.'!#REF!*1000,0)</f>
        <v>#REF!</v>
      </c>
      <c r="K48" s="102"/>
      <c r="L48" s="34" t="e">
        <f>IF('CIRC 01.'!#REF!=16,'CIRC 01.'!#REF!*1000,0)</f>
        <v>#REF!</v>
      </c>
      <c r="M48" s="102"/>
      <c r="N48" s="34" t="e">
        <f>IF('CIRC 01.'!#REF!=10,'CIRC 01.'!#REF!*1000,0)</f>
        <v>#REF!</v>
      </c>
      <c r="O48" s="102"/>
      <c r="P48" s="34" t="e">
        <f>IF('CIRC 01.'!#REF!=6,'CIRC 01.'!#REF!*1000,0)</f>
        <v>#REF!</v>
      </c>
      <c r="Q48" s="102"/>
    </row>
    <row r="49" spans="1:17">
      <c r="A49" s="4" t="e">
        <f>'CIRC 01.'!#REF!</f>
        <v>#REF!</v>
      </c>
      <c r="B49" s="34" t="e">
        <f>IF('CIRC 01.'!#REF!=95,'CIRC 01.'!#REF!*1000,0)</f>
        <v>#REF!</v>
      </c>
      <c r="C49" s="102"/>
      <c r="D49" s="34" t="e">
        <f>IF('CIRC 01.'!#REF!=70,'CIRC 01.'!#REF!*1000,0)</f>
        <v>#REF!</v>
      </c>
      <c r="E49" s="102"/>
      <c r="F49" s="34" t="e">
        <f>IF('CIRC 01.'!#REF!=50,'CIRC 01.'!#REF!*1000,0)</f>
        <v>#REF!</v>
      </c>
      <c r="G49" s="102"/>
      <c r="H49" s="34" t="e">
        <f>IF('CIRC 01.'!#REF!=35,'CIRC 01.'!#REF!*1000,0)</f>
        <v>#REF!</v>
      </c>
      <c r="I49" s="102"/>
      <c r="J49" s="34" t="e">
        <f>IF('CIRC 01.'!#REF!=25,'CIRC 01.'!#REF!*1000,0)</f>
        <v>#REF!</v>
      </c>
      <c r="K49" s="102"/>
      <c r="L49" s="34" t="e">
        <f>IF('CIRC 01.'!#REF!=16,'CIRC 01.'!#REF!*1000,0)</f>
        <v>#REF!</v>
      </c>
      <c r="M49" s="102"/>
      <c r="N49" s="34" t="e">
        <f>IF('CIRC 01.'!#REF!=10,'CIRC 01.'!#REF!*1000,0)</f>
        <v>#REF!</v>
      </c>
      <c r="O49" s="102"/>
      <c r="P49" s="34" t="e">
        <f>IF('CIRC 01.'!#REF!=6,'CIRC 01.'!#REF!*1000,0)</f>
        <v>#REF!</v>
      </c>
      <c r="Q49" s="102"/>
    </row>
    <row r="50" spans="1:17">
      <c r="A50" s="4" t="e">
        <f>'CIRC 01.'!#REF!</f>
        <v>#REF!</v>
      </c>
      <c r="B50" s="34" t="e">
        <f>IF('CIRC 01.'!#REF!=95,'CIRC 01.'!#REF!*1000,0)</f>
        <v>#REF!</v>
      </c>
      <c r="C50" s="102"/>
      <c r="D50" s="34" t="e">
        <f>IF('CIRC 01.'!#REF!=70,'CIRC 01.'!#REF!*1000,0)</f>
        <v>#REF!</v>
      </c>
      <c r="E50" s="102"/>
      <c r="F50" s="34" t="e">
        <f>IF('CIRC 01.'!#REF!=50,'CIRC 01.'!#REF!*1000,0)</f>
        <v>#REF!</v>
      </c>
      <c r="G50" s="102"/>
      <c r="H50" s="34" t="e">
        <f>IF('CIRC 01.'!#REF!=35,'CIRC 01.'!#REF!*1000,0)</f>
        <v>#REF!</v>
      </c>
      <c r="I50" s="102"/>
      <c r="J50" s="34" t="e">
        <f>IF('CIRC 01.'!#REF!=25,'CIRC 01.'!#REF!*1000,0)</f>
        <v>#REF!</v>
      </c>
      <c r="K50" s="102"/>
      <c r="L50" s="34" t="e">
        <f>IF('CIRC 01.'!#REF!=16,'CIRC 01.'!#REF!*1000,0)</f>
        <v>#REF!</v>
      </c>
      <c r="M50" s="102"/>
      <c r="N50" s="34" t="e">
        <f>IF('CIRC 01.'!#REF!=10,'CIRC 01.'!#REF!*1000,0)</f>
        <v>#REF!</v>
      </c>
      <c r="O50" s="102"/>
      <c r="P50" s="34" t="e">
        <f>IF('CIRC 01.'!#REF!=6,'CIRC 01.'!#REF!*1000,0)</f>
        <v>#REF!</v>
      </c>
      <c r="Q50" s="102"/>
    </row>
    <row r="51" spans="1:17">
      <c r="A51" s="4" t="e">
        <f>'CIRC 01.'!#REF!</f>
        <v>#REF!</v>
      </c>
      <c r="B51" s="34" t="e">
        <f>IF('CIRC 01.'!#REF!=95,'CIRC 01.'!#REF!*1000,0)</f>
        <v>#REF!</v>
      </c>
      <c r="C51" s="102"/>
      <c r="D51" s="34" t="e">
        <f>IF('CIRC 01.'!#REF!=70,'CIRC 01.'!#REF!*1000,0)</f>
        <v>#REF!</v>
      </c>
      <c r="E51" s="102"/>
      <c r="F51" s="34" t="e">
        <f>IF('CIRC 01.'!#REF!=50,'CIRC 01.'!#REF!*1000,0)</f>
        <v>#REF!</v>
      </c>
      <c r="G51" s="102"/>
      <c r="H51" s="34" t="e">
        <f>IF('CIRC 01.'!#REF!=35,'CIRC 01.'!#REF!*1000,0)</f>
        <v>#REF!</v>
      </c>
      <c r="I51" s="102"/>
      <c r="J51" s="34" t="e">
        <f>IF('CIRC 01.'!#REF!=25,'CIRC 01.'!#REF!*1000,0)</f>
        <v>#REF!</v>
      </c>
      <c r="K51" s="102"/>
      <c r="L51" s="34" t="e">
        <f>IF('CIRC 01.'!#REF!=16,'CIRC 01.'!#REF!*1000,0)</f>
        <v>#REF!</v>
      </c>
      <c r="M51" s="102"/>
      <c r="N51" s="34" t="e">
        <f>IF('CIRC 01.'!#REF!=10,'CIRC 01.'!#REF!*1000,0)</f>
        <v>#REF!</v>
      </c>
      <c r="O51" s="102"/>
      <c r="P51" s="34" t="e">
        <f>IF('CIRC 01.'!#REF!=6,'CIRC 01.'!#REF!*1000,0)</f>
        <v>#REF!</v>
      </c>
      <c r="Q51" s="102"/>
    </row>
    <row r="52" spans="1:17">
      <c r="A52" s="4" t="e">
        <f>'CIRC 01.'!#REF!</f>
        <v>#REF!</v>
      </c>
      <c r="B52" s="34" t="e">
        <f>IF('CIRC 01.'!#REF!=95,'CIRC 01.'!#REF!*1000,0)</f>
        <v>#REF!</v>
      </c>
      <c r="C52" s="102"/>
      <c r="D52" s="34" t="e">
        <f>IF('CIRC 01.'!#REF!=70,'CIRC 01.'!#REF!*1000,0)</f>
        <v>#REF!</v>
      </c>
      <c r="E52" s="102"/>
      <c r="F52" s="34" t="e">
        <f>IF('CIRC 01.'!#REF!=50,'CIRC 01.'!#REF!*1000,0)</f>
        <v>#REF!</v>
      </c>
      <c r="G52" s="102"/>
      <c r="H52" s="34" t="e">
        <f>IF('CIRC 01.'!#REF!=35,'CIRC 01.'!#REF!*1000,0)</f>
        <v>#REF!</v>
      </c>
      <c r="I52" s="102"/>
      <c r="J52" s="34" t="e">
        <f>IF('CIRC 01.'!#REF!=25,'CIRC 01.'!#REF!*1000,0)</f>
        <v>#REF!</v>
      </c>
      <c r="K52" s="102"/>
      <c r="L52" s="34" t="e">
        <f>IF('CIRC 01.'!#REF!=16,'CIRC 01.'!#REF!*1000,0)</f>
        <v>#REF!</v>
      </c>
      <c r="M52" s="102"/>
      <c r="N52" s="34" t="e">
        <f>IF('CIRC 01.'!#REF!=10,'CIRC 01.'!#REF!*1000,0)</f>
        <v>#REF!</v>
      </c>
      <c r="O52" s="102"/>
      <c r="P52" s="34" t="e">
        <f>IF('CIRC 01.'!#REF!=6,'CIRC 01.'!#REF!*1000,0)</f>
        <v>#REF!</v>
      </c>
      <c r="Q52" s="102"/>
    </row>
    <row r="53" spans="1:17">
      <c r="A53" s="4" t="e">
        <f>'CIRC 01.'!#REF!</f>
        <v>#REF!</v>
      </c>
      <c r="B53" s="34" t="e">
        <f>IF('CIRC 01.'!#REF!=95,'CIRC 01.'!#REF!*1000,0)</f>
        <v>#REF!</v>
      </c>
      <c r="C53" s="102"/>
      <c r="D53" s="34" t="e">
        <f>IF('CIRC 01.'!#REF!=70,'CIRC 01.'!#REF!*1000,0)</f>
        <v>#REF!</v>
      </c>
      <c r="E53" s="102"/>
      <c r="F53" s="34" t="e">
        <f>IF('CIRC 01.'!#REF!=50,'CIRC 01.'!#REF!*1000,0)</f>
        <v>#REF!</v>
      </c>
      <c r="G53" s="102"/>
      <c r="H53" s="34" t="e">
        <f>IF('CIRC 01.'!#REF!=35,'CIRC 01.'!#REF!*1000,0)</f>
        <v>#REF!</v>
      </c>
      <c r="I53" s="102"/>
      <c r="J53" s="34" t="e">
        <f>IF('CIRC 01.'!#REF!=25,'CIRC 01.'!#REF!*1000,0)</f>
        <v>#REF!</v>
      </c>
      <c r="K53" s="102"/>
      <c r="L53" s="34" t="e">
        <f>IF('CIRC 01.'!#REF!=16,'CIRC 01.'!#REF!*1000,0)</f>
        <v>#REF!</v>
      </c>
      <c r="M53" s="102"/>
      <c r="N53" s="34" t="e">
        <f>IF('CIRC 01.'!#REF!=10,'CIRC 01.'!#REF!*1000,0)</f>
        <v>#REF!</v>
      </c>
      <c r="O53" s="102"/>
      <c r="P53" s="34" t="e">
        <f>IF('CIRC 01.'!#REF!=6,'CIRC 01.'!#REF!*1000,0)</f>
        <v>#REF!</v>
      </c>
      <c r="Q53" s="102"/>
    </row>
    <row r="54" spans="1:17">
      <c r="A54" s="4" t="e">
        <f>'CIRC 01.'!#REF!</f>
        <v>#REF!</v>
      </c>
      <c r="B54" s="34" t="e">
        <f>IF('CIRC 01.'!#REF!=95,'CIRC 01.'!#REF!*1000,0)</f>
        <v>#REF!</v>
      </c>
      <c r="C54" s="102"/>
      <c r="D54" s="34" t="e">
        <f>IF('CIRC 01.'!#REF!=70,'CIRC 01.'!#REF!*1000,0)</f>
        <v>#REF!</v>
      </c>
      <c r="E54" s="102"/>
      <c r="F54" s="34" t="e">
        <f>IF('CIRC 01.'!#REF!=50,'CIRC 01.'!#REF!*1000,0)</f>
        <v>#REF!</v>
      </c>
      <c r="G54" s="102"/>
      <c r="H54" s="34" t="e">
        <f>IF('CIRC 01.'!#REF!=35,'CIRC 01.'!#REF!*1000,0)</f>
        <v>#REF!</v>
      </c>
      <c r="I54" s="102"/>
      <c r="J54" s="34" t="e">
        <f>IF('CIRC 01.'!#REF!=25,'CIRC 01.'!#REF!*1000,0)</f>
        <v>#REF!</v>
      </c>
      <c r="K54" s="102"/>
      <c r="L54" s="34" t="e">
        <f>IF('CIRC 01.'!#REF!=16,'CIRC 01.'!#REF!*1000,0)</f>
        <v>#REF!</v>
      </c>
      <c r="M54" s="102"/>
      <c r="N54" s="34" t="e">
        <f>IF('CIRC 01.'!#REF!=10,'CIRC 01.'!#REF!*1000,0)</f>
        <v>#REF!</v>
      </c>
      <c r="O54" s="102"/>
      <c r="P54" s="34" t="e">
        <f>IF('CIRC 01.'!#REF!=6,'CIRC 01.'!#REF!*1000,0)</f>
        <v>#REF!</v>
      </c>
      <c r="Q54" s="102"/>
    </row>
    <row r="55" spans="1:17">
      <c r="A55" s="4" t="e">
        <f>'CIRC 01.'!#REF!</f>
        <v>#REF!</v>
      </c>
      <c r="B55" s="34" t="e">
        <f>IF('CIRC 01.'!#REF!=95,'CIRC 01.'!#REF!*1000,0)</f>
        <v>#REF!</v>
      </c>
      <c r="C55" s="102"/>
      <c r="D55" s="34" t="e">
        <f>IF('CIRC 01.'!#REF!=70,'CIRC 01.'!#REF!*1000,0)</f>
        <v>#REF!</v>
      </c>
      <c r="E55" s="102"/>
      <c r="F55" s="34" t="e">
        <f>IF('CIRC 01.'!#REF!=50,'CIRC 01.'!#REF!*1000,0)</f>
        <v>#REF!</v>
      </c>
      <c r="G55" s="102"/>
      <c r="H55" s="34" t="e">
        <f>IF('CIRC 01.'!#REF!=35,'CIRC 01.'!#REF!*1000,0)</f>
        <v>#REF!</v>
      </c>
      <c r="I55" s="102"/>
      <c r="J55" s="34" t="e">
        <f>IF('CIRC 01.'!#REF!=25,'CIRC 01.'!#REF!*1000,0)</f>
        <v>#REF!</v>
      </c>
      <c r="K55" s="102"/>
      <c r="L55" s="34" t="e">
        <f>IF('CIRC 01.'!#REF!=16,'CIRC 01.'!#REF!*1000,0)</f>
        <v>#REF!</v>
      </c>
      <c r="M55" s="102"/>
      <c r="N55" s="34" t="e">
        <f>IF('CIRC 01.'!#REF!=10,'CIRC 01.'!#REF!*1000,0)</f>
        <v>#REF!</v>
      </c>
      <c r="O55" s="102"/>
      <c r="P55" s="34" t="e">
        <f>IF('CIRC 01.'!#REF!=6,'CIRC 01.'!#REF!*1000,0)</f>
        <v>#REF!</v>
      </c>
      <c r="Q55" s="102"/>
    </row>
    <row r="56" spans="1:17">
      <c r="A56" s="4" t="e">
        <f>'CIRC 01.'!#REF!</f>
        <v>#REF!</v>
      </c>
      <c r="B56" s="34" t="e">
        <f>IF('CIRC 01.'!#REF!=95,'CIRC 01.'!#REF!*1000,0)</f>
        <v>#REF!</v>
      </c>
      <c r="C56" s="102"/>
      <c r="D56" s="34" t="e">
        <f>IF('CIRC 01.'!#REF!=70,'CIRC 01.'!#REF!*1000,0)</f>
        <v>#REF!</v>
      </c>
      <c r="E56" s="102"/>
      <c r="F56" s="34" t="e">
        <f>IF('CIRC 01.'!#REF!=50,'CIRC 01.'!#REF!*1000,0)</f>
        <v>#REF!</v>
      </c>
      <c r="G56" s="102"/>
      <c r="H56" s="34" t="e">
        <f>IF('CIRC 01.'!#REF!=35,'CIRC 01.'!#REF!*1000,0)</f>
        <v>#REF!</v>
      </c>
      <c r="I56" s="102"/>
      <c r="J56" s="34" t="e">
        <f>IF('CIRC 01.'!#REF!=25,'CIRC 01.'!#REF!*1000,0)</f>
        <v>#REF!</v>
      </c>
      <c r="K56" s="102"/>
      <c r="L56" s="34" t="e">
        <f>IF('CIRC 01.'!#REF!=16,'CIRC 01.'!#REF!*1000,0)</f>
        <v>#REF!</v>
      </c>
      <c r="M56" s="102"/>
      <c r="N56" s="34" t="e">
        <f>IF('CIRC 01.'!#REF!=10,'CIRC 01.'!#REF!*1000,0)</f>
        <v>#REF!</v>
      </c>
      <c r="O56" s="102"/>
      <c r="P56" s="34" t="e">
        <f>IF('CIRC 01.'!#REF!=6,'CIRC 01.'!#REF!*1000,0)</f>
        <v>#REF!</v>
      </c>
      <c r="Q56" s="102"/>
    </row>
    <row r="57" spans="1:17">
      <c r="A57" s="4" t="e">
        <f>'CIRC 01.'!#REF!</f>
        <v>#REF!</v>
      </c>
      <c r="B57" s="34" t="e">
        <f>IF('CIRC 01.'!#REF!=95,'CIRC 01.'!#REF!*1000,0)</f>
        <v>#REF!</v>
      </c>
      <c r="C57" s="102"/>
      <c r="D57" s="34" t="e">
        <f>IF('CIRC 01.'!#REF!=70,'CIRC 01.'!#REF!*1000,0)</f>
        <v>#REF!</v>
      </c>
      <c r="E57" s="102"/>
      <c r="F57" s="34" t="e">
        <f>IF('CIRC 01.'!#REF!=50,'CIRC 01.'!#REF!*1000,0)</f>
        <v>#REF!</v>
      </c>
      <c r="G57" s="102"/>
      <c r="H57" s="34" t="e">
        <f>IF('CIRC 01.'!#REF!=35,'CIRC 01.'!#REF!*1000,0)</f>
        <v>#REF!</v>
      </c>
      <c r="I57" s="102"/>
      <c r="J57" s="34" t="e">
        <f>IF('CIRC 01.'!#REF!=25,'CIRC 01.'!#REF!*1000,0)</f>
        <v>#REF!</v>
      </c>
      <c r="K57" s="102"/>
      <c r="L57" s="34" t="e">
        <f>IF('CIRC 01.'!#REF!=16,'CIRC 01.'!#REF!*1000,0)</f>
        <v>#REF!</v>
      </c>
      <c r="M57" s="102"/>
      <c r="N57" s="34" t="e">
        <f>IF('CIRC 01.'!#REF!=10,'CIRC 01.'!#REF!*1000,0)</f>
        <v>#REF!</v>
      </c>
      <c r="O57" s="102"/>
      <c r="P57" s="34" t="e">
        <f>IF('CIRC 01.'!#REF!=6,'CIRC 01.'!#REF!*1000,0)</f>
        <v>#REF!</v>
      </c>
      <c r="Q57" s="102"/>
    </row>
    <row r="58" spans="1:17">
      <c r="A58" s="4" t="e">
        <f>'CIRC 01.'!#REF!</f>
        <v>#REF!</v>
      </c>
      <c r="B58" s="34" t="e">
        <f>IF('CIRC 01.'!#REF!=95,'CIRC 01.'!#REF!*1000,0)</f>
        <v>#REF!</v>
      </c>
      <c r="C58" s="102"/>
      <c r="D58" s="34" t="e">
        <f>IF('CIRC 01.'!#REF!=70,'CIRC 01.'!#REF!*1000,0)</f>
        <v>#REF!</v>
      </c>
      <c r="E58" s="102"/>
      <c r="F58" s="34" t="e">
        <f>IF('CIRC 01.'!#REF!=50,'CIRC 01.'!#REF!*1000,0)</f>
        <v>#REF!</v>
      </c>
      <c r="G58" s="102"/>
      <c r="H58" s="34" t="e">
        <f>IF('CIRC 01.'!#REF!=35,'CIRC 01.'!#REF!*1000,0)</f>
        <v>#REF!</v>
      </c>
      <c r="I58" s="102"/>
      <c r="J58" s="34" t="e">
        <f>IF('CIRC 01.'!#REF!=25,'CIRC 01.'!#REF!*1000,0)</f>
        <v>#REF!</v>
      </c>
      <c r="K58" s="102"/>
      <c r="L58" s="34" t="e">
        <f>IF('CIRC 01.'!#REF!=16,'CIRC 01.'!#REF!*1000,0)</f>
        <v>#REF!</v>
      </c>
      <c r="M58" s="102"/>
      <c r="N58" s="34" t="e">
        <f>IF('CIRC 01.'!#REF!=10,'CIRC 01.'!#REF!*1000,0)</f>
        <v>#REF!</v>
      </c>
      <c r="O58" s="102"/>
      <c r="P58" s="34" t="e">
        <f>IF('CIRC 01.'!#REF!=6,'CIRC 01.'!#REF!*1000,0)</f>
        <v>#REF!</v>
      </c>
      <c r="Q58" s="102"/>
    </row>
    <row r="59" spans="1:17">
      <c r="A59" s="4" t="e">
        <f>'CIRC 01.'!#REF!</f>
        <v>#REF!</v>
      </c>
      <c r="B59" s="34" t="e">
        <f>IF('CIRC 01.'!#REF!=95,'CIRC 01.'!#REF!*1000,0)</f>
        <v>#REF!</v>
      </c>
      <c r="C59" s="102"/>
      <c r="D59" s="34" t="e">
        <f>IF('CIRC 01.'!#REF!=70,'CIRC 01.'!#REF!*1000,0)</f>
        <v>#REF!</v>
      </c>
      <c r="E59" s="102"/>
      <c r="F59" s="34" t="e">
        <f>IF('CIRC 01.'!#REF!=50,'CIRC 01.'!#REF!*1000,0)</f>
        <v>#REF!</v>
      </c>
      <c r="G59" s="102"/>
      <c r="H59" s="34" t="e">
        <f>IF('CIRC 01.'!#REF!=35,'CIRC 01.'!#REF!*1000,0)</f>
        <v>#REF!</v>
      </c>
      <c r="I59" s="102"/>
      <c r="J59" s="34" t="e">
        <f>IF('CIRC 01.'!#REF!=25,'CIRC 01.'!#REF!*1000,0)</f>
        <v>#REF!</v>
      </c>
      <c r="K59" s="102"/>
      <c r="L59" s="34" t="e">
        <f>IF('CIRC 01.'!#REF!=16,'CIRC 01.'!#REF!*1000,0)</f>
        <v>#REF!</v>
      </c>
      <c r="M59" s="102"/>
      <c r="N59" s="34" t="e">
        <f>IF('CIRC 01.'!#REF!=10,'CIRC 01.'!#REF!*1000,0)</f>
        <v>#REF!</v>
      </c>
      <c r="O59" s="102"/>
      <c r="P59" s="34" t="e">
        <f>IF('CIRC 01.'!#REF!=6,'CIRC 01.'!#REF!*1000,0)</f>
        <v>#REF!</v>
      </c>
      <c r="Q59" s="102"/>
    </row>
    <row r="60" spans="1:17">
      <c r="A60" s="4" t="e">
        <f>'CIRC 01.'!#REF!</f>
        <v>#REF!</v>
      </c>
      <c r="B60" s="34" t="e">
        <f>IF('CIRC 01.'!#REF!=95,'CIRC 01.'!#REF!*1000,0)</f>
        <v>#REF!</v>
      </c>
      <c r="C60" s="102"/>
      <c r="D60" s="34" t="e">
        <f>IF('CIRC 01.'!#REF!=70,'CIRC 01.'!#REF!*1000,0)</f>
        <v>#REF!</v>
      </c>
      <c r="E60" s="102"/>
      <c r="F60" s="34" t="e">
        <f>IF('CIRC 01.'!#REF!=50,'CIRC 01.'!#REF!*1000,0)</f>
        <v>#REF!</v>
      </c>
      <c r="G60" s="102"/>
      <c r="H60" s="34" t="e">
        <f>IF('CIRC 01.'!#REF!=35,'CIRC 01.'!#REF!*1000,0)</f>
        <v>#REF!</v>
      </c>
      <c r="I60" s="102"/>
      <c r="J60" s="34" t="e">
        <f>IF('CIRC 01.'!#REF!=25,'CIRC 01.'!#REF!*1000,0)</f>
        <v>#REF!</v>
      </c>
      <c r="K60" s="102"/>
      <c r="L60" s="34" t="e">
        <f>IF('CIRC 01.'!#REF!=16,'CIRC 01.'!#REF!*1000,0)</f>
        <v>#REF!</v>
      </c>
      <c r="M60" s="102"/>
      <c r="N60" s="34" t="e">
        <f>IF('CIRC 01.'!#REF!=10,'CIRC 01.'!#REF!*1000,0)</f>
        <v>#REF!</v>
      </c>
      <c r="O60" s="102"/>
      <c r="P60" s="34" t="e">
        <f>IF('CIRC 01.'!#REF!=6,'CIRC 01.'!#REF!*1000,0)</f>
        <v>#REF!</v>
      </c>
      <c r="Q60" s="102"/>
    </row>
    <row r="61" spans="1:17">
      <c r="A61" s="4" t="e">
        <f>'CIRC 01.'!#REF!</f>
        <v>#REF!</v>
      </c>
      <c r="B61" s="34" t="e">
        <f>IF('CIRC 01.'!#REF!=95,'CIRC 01.'!#REF!*1000,0)</f>
        <v>#REF!</v>
      </c>
      <c r="C61" s="102"/>
      <c r="D61" s="34" t="e">
        <f>IF('CIRC 01.'!#REF!=70,'CIRC 01.'!#REF!*1000,0)</f>
        <v>#REF!</v>
      </c>
      <c r="E61" s="102"/>
      <c r="F61" s="34" t="e">
        <f>IF('CIRC 01.'!#REF!=50,'CIRC 01.'!#REF!*1000,0)</f>
        <v>#REF!</v>
      </c>
      <c r="G61" s="102"/>
      <c r="H61" s="34" t="e">
        <f>IF('CIRC 01.'!#REF!=35,'CIRC 01.'!#REF!*1000,0)</f>
        <v>#REF!</v>
      </c>
      <c r="I61" s="102"/>
      <c r="J61" s="34" t="e">
        <f>IF('CIRC 01.'!#REF!=25,'CIRC 01.'!#REF!*1000,0)</f>
        <v>#REF!</v>
      </c>
      <c r="K61" s="102"/>
      <c r="L61" s="34" t="e">
        <f>IF('CIRC 01.'!#REF!=16,'CIRC 01.'!#REF!*1000,0)</f>
        <v>#REF!</v>
      </c>
      <c r="M61" s="102"/>
      <c r="N61" s="34" t="e">
        <f>IF('CIRC 01.'!#REF!=10,'CIRC 01.'!#REF!*1000,0)</f>
        <v>#REF!</v>
      </c>
      <c r="O61" s="102"/>
      <c r="P61" s="34" t="e">
        <f>IF('CIRC 01.'!#REF!=6,'CIRC 01.'!#REF!*1000,0)</f>
        <v>#REF!</v>
      </c>
      <c r="Q61" s="102"/>
    </row>
    <row r="62" spans="1:17">
      <c r="A62" s="4" t="e">
        <f>'CIRC 01.'!#REF!</f>
        <v>#REF!</v>
      </c>
      <c r="B62" s="34" t="e">
        <f>IF('CIRC 01.'!#REF!=95,'CIRC 01.'!#REF!*1000,0)</f>
        <v>#REF!</v>
      </c>
      <c r="C62" s="102"/>
      <c r="D62" s="34" t="e">
        <f>IF('CIRC 01.'!#REF!=70,'CIRC 01.'!#REF!*1000,0)</f>
        <v>#REF!</v>
      </c>
      <c r="E62" s="102"/>
      <c r="F62" s="34" t="e">
        <f>IF('CIRC 01.'!#REF!=50,'CIRC 01.'!#REF!*1000,0)</f>
        <v>#REF!</v>
      </c>
      <c r="G62" s="102"/>
      <c r="H62" s="34" t="e">
        <f>IF('CIRC 01.'!#REF!=35,'CIRC 01.'!#REF!*1000,0)</f>
        <v>#REF!</v>
      </c>
      <c r="I62" s="102"/>
      <c r="J62" s="34" t="e">
        <f>IF('CIRC 01.'!#REF!=25,'CIRC 01.'!#REF!*1000,0)</f>
        <v>#REF!</v>
      </c>
      <c r="K62" s="102"/>
      <c r="L62" s="34" t="e">
        <f>IF('CIRC 01.'!#REF!=16,'CIRC 01.'!#REF!*1000,0)</f>
        <v>#REF!</v>
      </c>
      <c r="M62" s="102"/>
      <c r="N62" s="34" t="e">
        <f>IF('CIRC 01.'!#REF!=10,'CIRC 01.'!#REF!*1000,0)</f>
        <v>#REF!</v>
      </c>
      <c r="O62" s="102"/>
      <c r="P62" s="34" t="e">
        <f>IF('CIRC 01.'!#REF!=6,'CIRC 01.'!#REF!*1000,0)</f>
        <v>#REF!</v>
      </c>
      <c r="Q62" s="102"/>
    </row>
    <row r="63" spans="1:17">
      <c r="A63" s="4" t="e">
        <f>'CIRC 01.'!#REF!</f>
        <v>#REF!</v>
      </c>
      <c r="B63" s="34" t="e">
        <f>IF('CIRC 01.'!#REF!=95,'CIRC 01.'!#REF!*1000,0)</f>
        <v>#REF!</v>
      </c>
      <c r="C63" s="102"/>
      <c r="D63" s="34" t="e">
        <f>IF('CIRC 01.'!#REF!=70,'CIRC 01.'!#REF!*1000,0)</f>
        <v>#REF!</v>
      </c>
      <c r="E63" s="102"/>
      <c r="F63" s="34" t="e">
        <f>IF('CIRC 01.'!#REF!=50,'CIRC 01.'!#REF!*1000,0)</f>
        <v>#REF!</v>
      </c>
      <c r="G63" s="102"/>
      <c r="H63" s="34" t="e">
        <f>IF('CIRC 01.'!#REF!=35,'CIRC 01.'!#REF!*1000,0)</f>
        <v>#REF!</v>
      </c>
      <c r="I63" s="102"/>
      <c r="J63" s="34" t="e">
        <f>IF('CIRC 01.'!#REF!=25,'CIRC 01.'!#REF!*1000,0)</f>
        <v>#REF!</v>
      </c>
      <c r="K63" s="102"/>
      <c r="L63" s="34" t="e">
        <f>IF('CIRC 01.'!#REF!=16,'CIRC 01.'!#REF!*1000,0)</f>
        <v>#REF!</v>
      </c>
      <c r="M63" s="102"/>
      <c r="N63" s="34" t="e">
        <f>IF('CIRC 01.'!#REF!=10,'CIRC 01.'!#REF!*1000,0)</f>
        <v>#REF!</v>
      </c>
      <c r="O63" s="102"/>
      <c r="P63" s="34" t="e">
        <f>IF('CIRC 01.'!#REF!=6,'CIRC 01.'!#REF!*1000,0)</f>
        <v>#REF!</v>
      </c>
      <c r="Q63" s="102"/>
    </row>
    <row r="64" spans="1:17">
      <c r="A64" s="4" t="e">
        <f>'CIRC 01.'!#REF!</f>
        <v>#REF!</v>
      </c>
      <c r="B64" s="34" t="e">
        <f>IF('CIRC 01.'!#REF!=95,'CIRC 01.'!#REF!*1000,0)</f>
        <v>#REF!</v>
      </c>
      <c r="C64" s="102"/>
      <c r="D64" s="34" t="e">
        <f>IF('CIRC 01.'!#REF!=70,'CIRC 01.'!#REF!*1000,0)</f>
        <v>#REF!</v>
      </c>
      <c r="E64" s="102"/>
      <c r="F64" s="34" t="e">
        <f>IF('CIRC 01.'!#REF!=50,'CIRC 01.'!#REF!*1000,0)</f>
        <v>#REF!</v>
      </c>
      <c r="G64" s="102"/>
      <c r="H64" s="34" t="e">
        <f>IF('CIRC 01.'!#REF!=35,'CIRC 01.'!#REF!*1000,0)</f>
        <v>#REF!</v>
      </c>
      <c r="I64" s="102"/>
      <c r="J64" s="34" t="e">
        <f>IF('CIRC 01.'!#REF!=25,'CIRC 01.'!#REF!*1000,0)</f>
        <v>#REF!</v>
      </c>
      <c r="K64" s="102"/>
      <c r="L64" s="34" t="e">
        <f>IF('CIRC 01.'!#REF!=16,'CIRC 01.'!#REF!*1000,0)</f>
        <v>#REF!</v>
      </c>
      <c r="M64" s="102"/>
      <c r="N64" s="34" t="e">
        <f>IF('CIRC 01.'!#REF!=10,'CIRC 01.'!#REF!*1000,0)</f>
        <v>#REF!</v>
      </c>
      <c r="O64" s="102"/>
      <c r="P64" s="34" t="e">
        <f>IF('CIRC 01.'!#REF!=6,'CIRC 01.'!#REF!*1000,0)</f>
        <v>#REF!</v>
      </c>
      <c r="Q64" s="102"/>
    </row>
    <row r="65" spans="1:17">
      <c r="A65" s="4" t="e">
        <f>'CIRC 01.'!#REF!</f>
        <v>#REF!</v>
      </c>
      <c r="B65" s="34" t="e">
        <f>IF('CIRC 01.'!#REF!=95,'CIRC 01.'!#REF!*1000,0)</f>
        <v>#REF!</v>
      </c>
      <c r="C65" s="102"/>
      <c r="D65" s="34" t="e">
        <f>IF('CIRC 01.'!#REF!=70,'CIRC 01.'!#REF!*1000,0)</f>
        <v>#REF!</v>
      </c>
      <c r="E65" s="102"/>
      <c r="F65" s="34" t="e">
        <f>IF('CIRC 01.'!#REF!=50,'CIRC 01.'!#REF!*1000,0)</f>
        <v>#REF!</v>
      </c>
      <c r="G65" s="102"/>
      <c r="H65" s="34" t="e">
        <f>IF('CIRC 01.'!#REF!=35,'CIRC 01.'!#REF!*1000,0)</f>
        <v>#REF!</v>
      </c>
      <c r="I65" s="102"/>
      <c r="J65" s="34" t="e">
        <f>IF('CIRC 01.'!#REF!=25,'CIRC 01.'!#REF!*1000,0)</f>
        <v>#REF!</v>
      </c>
      <c r="K65" s="102"/>
      <c r="L65" s="34" t="e">
        <f>IF('CIRC 01.'!#REF!=16,'CIRC 01.'!#REF!*1000,0)</f>
        <v>#REF!</v>
      </c>
      <c r="M65" s="102"/>
      <c r="N65" s="34" t="e">
        <f>IF('CIRC 01.'!#REF!=10,'CIRC 01.'!#REF!*1000,0)</f>
        <v>#REF!</v>
      </c>
      <c r="O65" s="102"/>
      <c r="P65" s="34" t="e">
        <f>IF('CIRC 01.'!#REF!=6,'CIRC 01.'!#REF!*1000,0)</f>
        <v>#REF!</v>
      </c>
      <c r="Q65" s="102"/>
    </row>
    <row r="66" spans="1:17">
      <c r="A66" s="4" t="e">
        <f>'CIRC 01.'!#REF!</f>
        <v>#REF!</v>
      </c>
      <c r="B66" s="34" t="e">
        <f>IF('CIRC 01.'!#REF!=95,'CIRC 01.'!#REF!*1000,0)</f>
        <v>#REF!</v>
      </c>
      <c r="C66" s="102"/>
      <c r="D66" s="34" t="e">
        <f>IF('CIRC 01.'!#REF!=70,'CIRC 01.'!#REF!*1000,0)</f>
        <v>#REF!</v>
      </c>
      <c r="E66" s="102"/>
      <c r="F66" s="34" t="e">
        <f>IF('CIRC 01.'!#REF!=50,'CIRC 01.'!#REF!*1000,0)</f>
        <v>#REF!</v>
      </c>
      <c r="G66" s="102"/>
      <c r="H66" s="34" t="e">
        <f>IF('CIRC 01.'!#REF!=35,'CIRC 01.'!#REF!*1000,0)</f>
        <v>#REF!</v>
      </c>
      <c r="I66" s="102"/>
      <c r="J66" s="34" t="e">
        <f>IF('CIRC 01.'!#REF!=25,'CIRC 01.'!#REF!*1000,0)</f>
        <v>#REF!</v>
      </c>
      <c r="K66" s="102"/>
      <c r="L66" s="34" t="e">
        <f>IF('CIRC 01.'!#REF!=16,'CIRC 01.'!#REF!*1000,0)</f>
        <v>#REF!</v>
      </c>
      <c r="M66" s="102"/>
      <c r="N66" s="34" t="e">
        <f>IF('CIRC 01.'!#REF!=10,'CIRC 01.'!#REF!*1000,0)</f>
        <v>#REF!</v>
      </c>
      <c r="O66" s="102"/>
      <c r="P66" s="34" t="e">
        <f>IF('CIRC 01.'!#REF!=6,'CIRC 01.'!#REF!*1000,0)</f>
        <v>#REF!</v>
      </c>
      <c r="Q66" s="102"/>
    </row>
    <row r="67" spans="1:17">
      <c r="A67" s="4" t="e">
        <f>'CIRC 01.'!#REF!</f>
        <v>#REF!</v>
      </c>
      <c r="B67" s="34" t="e">
        <f>IF('CIRC 01.'!#REF!=95,'CIRC 01.'!#REF!*1000,0)</f>
        <v>#REF!</v>
      </c>
      <c r="C67" s="102"/>
      <c r="D67" s="34" t="e">
        <f>IF('CIRC 01.'!#REF!=70,'CIRC 01.'!#REF!*1000,0)</f>
        <v>#REF!</v>
      </c>
      <c r="E67" s="102"/>
      <c r="F67" s="34" t="e">
        <f>IF('CIRC 01.'!#REF!=50,'CIRC 01.'!#REF!*1000,0)</f>
        <v>#REF!</v>
      </c>
      <c r="G67" s="102"/>
      <c r="H67" s="34" t="e">
        <f>IF('CIRC 01.'!#REF!=35,'CIRC 01.'!#REF!*1000,0)</f>
        <v>#REF!</v>
      </c>
      <c r="I67" s="102"/>
      <c r="J67" s="34" t="e">
        <f>IF('CIRC 01.'!#REF!=25,'CIRC 01.'!#REF!*1000,0)</f>
        <v>#REF!</v>
      </c>
      <c r="K67" s="102"/>
      <c r="L67" s="34" t="e">
        <f>IF('CIRC 01.'!#REF!=16,'CIRC 01.'!#REF!*1000,0)</f>
        <v>#REF!</v>
      </c>
      <c r="M67" s="102"/>
      <c r="N67" s="34" t="e">
        <f>IF('CIRC 01.'!#REF!=10,'CIRC 01.'!#REF!*1000,0)</f>
        <v>#REF!</v>
      </c>
      <c r="O67" s="102"/>
      <c r="P67" s="34" t="e">
        <f>IF('CIRC 01.'!#REF!=6,'CIRC 01.'!#REF!*1000,0)</f>
        <v>#REF!</v>
      </c>
      <c r="Q67" s="102"/>
    </row>
    <row r="68" spans="1:17">
      <c r="A68" s="4" t="e">
        <f>'CIRC 01.'!#REF!</f>
        <v>#REF!</v>
      </c>
      <c r="B68" s="34" t="e">
        <f>IF('CIRC 01.'!#REF!=95,'CIRC 01.'!#REF!*1000,0)</f>
        <v>#REF!</v>
      </c>
      <c r="C68" s="102"/>
      <c r="D68" s="34" t="e">
        <f>IF('CIRC 01.'!#REF!=70,'CIRC 01.'!#REF!*1000,0)</f>
        <v>#REF!</v>
      </c>
      <c r="E68" s="102"/>
      <c r="F68" s="34" t="e">
        <f>IF('CIRC 01.'!#REF!=50,'CIRC 01.'!#REF!*1000,0)</f>
        <v>#REF!</v>
      </c>
      <c r="G68" s="102"/>
      <c r="H68" s="34" t="e">
        <f>IF('CIRC 01.'!#REF!=35,'CIRC 01.'!#REF!*1000,0)</f>
        <v>#REF!</v>
      </c>
      <c r="I68" s="102"/>
      <c r="J68" s="34" t="e">
        <f>IF('CIRC 01.'!#REF!=25,'CIRC 01.'!#REF!*1000,0)</f>
        <v>#REF!</v>
      </c>
      <c r="K68" s="102"/>
      <c r="L68" s="34" t="e">
        <f>IF('CIRC 01.'!#REF!=16,'CIRC 01.'!#REF!*1000,0)</f>
        <v>#REF!</v>
      </c>
      <c r="M68" s="102"/>
      <c r="N68" s="34" t="e">
        <f>IF('CIRC 01.'!#REF!=10,'CIRC 01.'!#REF!*1000,0)</f>
        <v>#REF!</v>
      </c>
      <c r="O68" s="102"/>
      <c r="P68" s="34" t="e">
        <f>IF('CIRC 01.'!#REF!=6,'CIRC 01.'!#REF!*1000,0)</f>
        <v>#REF!</v>
      </c>
      <c r="Q68" s="102"/>
    </row>
    <row r="69" spans="1:17">
      <c r="A69" s="4" t="e">
        <f>'CIRC 01.'!#REF!</f>
        <v>#REF!</v>
      </c>
      <c r="B69" s="34" t="e">
        <f>IF('CIRC 01.'!#REF!=95,'CIRC 01.'!#REF!*1000,0)</f>
        <v>#REF!</v>
      </c>
      <c r="C69" s="102"/>
      <c r="D69" s="34" t="e">
        <f>IF('CIRC 01.'!#REF!=70,'CIRC 01.'!#REF!*1000,0)</f>
        <v>#REF!</v>
      </c>
      <c r="E69" s="102"/>
      <c r="F69" s="34" t="e">
        <f>IF('CIRC 01.'!#REF!=50,'CIRC 01.'!#REF!*1000,0)</f>
        <v>#REF!</v>
      </c>
      <c r="G69" s="102"/>
      <c r="H69" s="34" t="e">
        <f>IF('CIRC 01.'!#REF!=35,'CIRC 01.'!#REF!*1000,0)</f>
        <v>#REF!</v>
      </c>
      <c r="I69" s="102"/>
      <c r="J69" s="34" t="e">
        <f>IF('CIRC 01.'!#REF!=25,'CIRC 01.'!#REF!*1000,0)</f>
        <v>#REF!</v>
      </c>
      <c r="K69" s="102"/>
      <c r="L69" s="34" t="e">
        <f>IF('CIRC 01.'!#REF!=16,'CIRC 01.'!#REF!*1000,0)</f>
        <v>#REF!</v>
      </c>
      <c r="M69" s="102"/>
      <c r="N69" s="34" t="e">
        <f>IF('CIRC 01.'!#REF!=10,'CIRC 01.'!#REF!*1000,0)</f>
        <v>#REF!</v>
      </c>
      <c r="O69" s="102"/>
      <c r="P69" s="34" t="e">
        <f>IF('CIRC 01.'!#REF!=6,'CIRC 01.'!#REF!*1000,0)</f>
        <v>#REF!</v>
      </c>
      <c r="Q69" s="102"/>
    </row>
    <row r="70" spans="1:17">
      <c r="A70" s="4" t="e">
        <f>'CIRC 01.'!#REF!</f>
        <v>#REF!</v>
      </c>
      <c r="B70" s="34" t="e">
        <f>IF('CIRC 01.'!#REF!=95,'CIRC 01.'!#REF!*1000,0)</f>
        <v>#REF!</v>
      </c>
      <c r="C70" s="102"/>
      <c r="D70" s="34" t="e">
        <f>IF('CIRC 01.'!#REF!=70,'CIRC 01.'!#REF!*1000,0)</f>
        <v>#REF!</v>
      </c>
      <c r="E70" s="102"/>
      <c r="F70" s="34" t="e">
        <f>IF('CIRC 01.'!#REF!=50,'CIRC 01.'!#REF!*1000,0)</f>
        <v>#REF!</v>
      </c>
      <c r="G70" s="102"/>
      <c r="H70" s="34" t="e">
        <f>IF('CIRC 01.'!#REF!=35,'CIRC 01.'!#REF!*1000,0)</f>
        <v>#REF!</v>
      </c>
      <c r="I70" s="102"/>
      <c r="J70" s="34" t="e">
        <f>IF('CIRC 01.'!#REF!=25,'CIRC 01.'!#REF!*1000,0)</f>
        <v>#REF!</v>
      </c>
      <c r="K70" s="102"/>
      <c r="L70" s="34" t="e">
        <f>IF('CIRC 01.'!#REF!=16,'CIRC 01.'!#REF!*1000,0)</f>
        <v>#REF!</v>
      </c>
      <c r="M70" s="102"/>
      <c r="N70" s="34" t="e">
        <f>IF('CIRC 01.'!#REF!=10,'CIRC 01.'!#REF!*1000,0)</f>
        <v>#REF!</v>
      </c>
      <c r="O70" s="102"/>
      <c r="P70" s="34" t="e">
        <f>IF('CIRC 01.'!#REF!=6,'CIRC 01.'!#REF!*1000,0)</f>
        <v>#REF!</v>
      </c>
      <c r="Q70" s="102"/>
    </row>
    <row r="71" spans="1:17">
      <c r="A71" s="4" t="e">
        <f>'CIRC 01.'!#REF!</f>
        <v>#REF!</v>
      </c>
      <c r="B71" s="34" t="e">
        <f>IF('CIRC 01.'!#REF!=95,'CIRC 01.'!#REF!*1000,0)</f>
        <v>#REF!</v>
      </c>
      <c r="C71" s="102"/>
      <c r="D71" s="34" t="e">
        <f>IF('CIRC 01.'!#REF!=70,'CIRC 01.'!#REF!*1000,0)</f>
        <v>#REF!</v>
      </c>
      <c r="E71" s="102"/>
      <c r="F71" s="34" t="e">
        <f>IF('CIRC 01.'!#REF!=50,'CIRC 01.'!#REF!*1000,0)</f>
        <v>#REF!</v>
      </c>
      <c r="G71" s="102"/>
      <c r="H71" s="34" t="e">
        <f>IF('CIRC 01.'!#REF!=35,'CIRC 01.'!#REF!*1000,0)</f>
        <v>#REF!</v>
      </c>
      <c r="I71" s="102"/>
      <c r="J71" s="34" t="e">
        <f>IF('CIRC 01.'!#REF!=25,'CIRC 01.'!#REF!*1000,0)</f>
        <v>#REF!</v>
      </c>
      <c r="K71" s="102"/>
      <c r="L71" s="34" t="e">
        <f>IF('CIRC 01.'!#REF!=16,'CIRC 01.'!#REF!*1000,0)</f>
        <v>#REF!</v>
      </c>
      <c r="M71" s="102"/>
      <c r="N71" s="34" t="e">
        <f>IF('CIRC 01.'!#REF!=10,'CIRC 01.'!#REF!*1000,0)</f>
        <v>#REF!</v>
      </c>
      <c r="O71" s="102"/>
      <c r="P71" s="34" t="e">
        <f>IF('CIRC 01.'!#REF!=6,'CIRC 01.'!#REF!*1000,0)</f>
        <v>#REF!</v>
      </c>
      <c r="Q71" s="102"/>
    </row>
    <row r="72" spans="1:17">
      <c r="A72" s="4" t="e">
        <f>'CIRC 01.'!#REF!</f>
        <v>#REF!</v>
      </c>
      <c r="B72" s="34" t="e">
        <f>IF('CIRC 01.'!#REF!=95,'CIRC 01.'!#REF!*1000,0)</f>
        <v>#REF!</v>
      </c>
      <c r="C72" s="102"/>
      <c r="D72" s="34" t="e">
        <f>IF('CIRC 01.'!#REF!=70,'CIRC 01.'!#REF!*1000,0)</f>
        <v>#REF!</v>
      </c>
      <c r="E72" s="102"/>
      <c r="F72" s="34" t="e">
        <f>IF('CIRC 01.'!#REF!=50,'CIRC 01.'!#REF!*1000,0)</f>
        <v>#REF!</v>
      </c>
      <c r="G72" s="102"/>
      <c r="H72" s="34" t="e">
        <f>IF('CIRC 01.'!#REF!=35,'CIRC 01.'!#REF!*1000,0)</f>
        <v>#REF!</v>
      </c>
      <c r="I72" s="102"/>
      <c r="J72" s="34" t="e">
        <f>IF('CIRC 01.'!#REF!=25,'CIRC 01.'!#REF!*1000,0)</f>
        <v>#REF!</v>
      </c>
      <c r="K72" s="102"/>
      <c r="L72" s="34" t="e">
        <f>IF('CIRC 01.'!#REF!=16,'CIRC 01.'!#REF!*1000,0)</f>
        <v>#REF!</v>
      </c>
      <c r="M72" s="102"/>
      <c r="N72" s="34" t="e">
        <f>IF('CIRC 01.'!#REF!=10,'CIRC 01.'!#REF!*1000,0)</f>
        <v>#REF!</v>
      </c>
      <c r="O72" s="102"/>
      <c r="P72" s="34" t="e">
        <f>IF('CIRC 01.'!#REF!=6,'CIRC 01.'!#REF!*1000,0)</f>
        <v>#REF!</v>
      </c>
      <c r="Q72" s="102"/>
    </row>
    <row r="73" spans="1:17">
      <c r="A73" s="4" t="e">
        <f>'CIRC 01.'!#REF!</f>
        <v>#REF!</v>
      </c>
      <c r="B73" s="34" t="e">
        <f>IF('CIRC 01.'!#REF!=95,'CIRC 01.'!#REF!*1000,0)</f>
        <v>#REF!</v>
      </c>
      <c r="C73" s="102"/>
      <c r="D73" s="34" t="e">
        <f>IF('CIRC 01.'!#REF!=70,'CIRC 01.'!#REF!*1000,0)</f>
        <v>#REF!</v>
      </c>
      <c r="E73" s="102"/>
      <c r="F73" s="34" t="e">
        <f>IF('CIRC 01.'!#REF!=50,'CIRC 01.'!#REF!*1000,0)</f>
        <v>#REF!</v>
      </c>
      <c r="G73" s="102"/>
      <c r="H73" s="34" t="e">
        <f>IF('CIRC 01.'!#REF!=35,'CIRC 01.'!#REF!*1000,0)</f>
        <v>#REF!</v>
      </c>
      <c r="I73" s="102"/>
      <c r="J73" s="34" t="e">
        <f>IF('CIRC 01.'!#REF!=25,'CIRC 01.'!#REF!*1000,0)</f>
        <v>#REF!</v>
      </c>
      <c r="K73" s="102"/>
      <c r="L73" s="34" t="e">
        <f>IF('CIRC 01.'!#REF!=16,'CIRC 01.'!#REF!*1000,0)</f>
        <v>#REF!</v>
      </c>
      <c r="M73" s="102"/>
      <c r="N73" s="34" t="e">
        <f>IF('CIRC 01.'!#REF!=10,'CIRC 01.'!#REF!*1000,0)</f>
        <v>#REF!</v>
      </c>
      <c r="O73" s="102"/>
      <c r="P73" s="34" t="e">
        <f>IF('CIRC 01.'!#REF!=6,'CIRC 01.'!#REF!*1000,0)</f>
        <v>#REF!</v>
      </c>
      <c r="Q73" s="102"/>
    </row>
    <row r="74" spans="1:17">
      <c r="A74" s="4" t="e">
        <f>'CIRC 01.'!#REF!</f>
        <v>#REF!</v>
      </c>
      <c r="B74" s="34" t="e">
        <f>IF('CIRC 01.'!#REF!=95,'CIRC 01.'!#REF!*1000,0)</f>
        <v>#REF!</v>
      </c>
      <c r="C74" s="102"/>
      <c r="D74" s="34" t="e">
        <f>IF('CIRC 01.'!#REF!=70,'CIRC 01.'!#REF!*1000,0)</f>
        <v>#REF!</v>
      </c>
      <c r="E74" s="102"/>
      <c r="F74" s="34" t="e">
        <f>IF('CIRC 01.'!#REF!=50,'CIRC 01.'!#REF!*1000,0)</f>
        <v>#REF!</v>
      </c>
      <c r="G74" s="102"/>
      <c r="H74" s="34" t="e">
        <f>IF('CIRC 01.'!#REF!=35,'CIRC 01.'!#REF!*1000,0)</f>
        <v>#REF!</v>
      </c>
      <c r="I74" s="102"/>
      <c r="J74" s="34" t="e">
        <f>IF('CIRC 01.'!#REF!=25,'CIRC 01.'!#REF!*1000,0)</f>
        <v>#REF!</v>
      </c>
      <c r="K74" s="102"/>
      <c r="L74" s="34" t="e">
        <f>IF('CIRC 01.'!#REF!=16,'CIRC 01.'!#REF!*1000,0)</f>
        <v>#REF!</v>
      </c>
      <c r="M74" s="102"/>
      <c r="N74" s="34" t="e">
        <f>IF('CIRC 01.'!#REF!=10,'CIRC 01.'!#REF!*1000,0)</f>
        <v>#REF!</v>
      </c>
      <c r="O74" s="102"/>
      <c r="P74" s="34" t="e">
        <f>IF('CIRC 01.'!#REF!=6,'CIRC 01.'!#REF!*1000,0)</f>
        <v>#REF!</v>
      </c>
      <c r="Q74" s="102"/>
    </row>
    <row r="75" spans="1:17">
      <c r="A75" s="4" t="e">
        <f>'CIRC 01.'!#REF!</f>
        <v>#REF!</v>
      </c>
      <c r="B75" s="34" t="e">
        <f>IF('CIRC 01.'!#REF!=95,'CIRC 01.'!#REF!*1000,0)</f>
        <v>#REF!</v>
      </c>
      <c r="C75" s="102"/>
      <c r="D75" s="34" t="e">
        <f>IF('CIRC 01.'!#REF!=70,'CIRC 01.'!#REF!*1000,0)</f>
        <v>#REF!</v>
      </c>
      <c r="E75" s="102"/>
      <c r="F75" s="34" t="e">
        <f>IF('CIRC 01.'!#REF!=50,'CIRC 01.'!#REF!*1000,0)</f>
        <v>#REF!</v>
      </c>
      <c r="G75" s="102"/>
      <c r="H75" s="34" t="e">
        <f>IF('CIRC 01.'!#REF!=35,'CIRC 01.'!#REF!*1000,0)</f>
        <v>#REF!</v>
      </c>
      <c r="I75" s="102"/>
      <c r="J75" s="34" t="e">
        <f>IF('CIRC 01.'!#REF!=25,'CIRC 01.'!#REF!*1000,0)</f>
        <v>#REF!</v>
      </c>
      <c r="K75" s="102"/>
      <c r="L75" s="34" t="e">
        <f>IF('CIRC 01.'!#REF!=16,'CIRC 01.'!#REF!*1000,0)</f>
        <v>#REF!</v>
      </c>
      <c r="M75" s="102"/>
      <c r="N75" s="34" t="e">
        <f>IF('CIRC 01.'!#REF!=10,'CIRC 01.'!#REF!*1000,0)</f>
        <v>#REF!</v>
      </c>
      <c r="O75" s="102"/>
      <c r="P75" s="34" t="e">
        <f>IF('CIRC 01.'!#REF!=6,'CIRC 01.'!#REF!*1000,0)</f>
        <v>#REF!</v>
      </c>
      <c r="Q75" s="102"/>
    </row>
    <row r="76" spans="1:17">
      <c r="A76" s="4" t="e">
        <f>'CIRC 01.'!#REF!</f>
        <v>#REF!</v>
      </c>
      <c r="B76" s="34" t="e">
        <f>IF('CIRC 01.'!#REF!=95,'CIRC 01.'!#REF!*1000,0)</f>
        <v>#REF!</v>
      </c>
      <c r="C76" s="102"/>
      <c r="D76" s="34" t="e">
        <f>IF('CIRC 01.'!#REF!=70,'CIRC 01.'!#REF!*1000,0)</f>
        <v>#REF!</v>
      </c>
      <c r="E76" s="102"/>
      <c r="F76" s="34" t="e">
        <f>IF('CIRC 01.'!#REF!=50,'CIRC 01.'!#REF!*1000,0)</f>
        <v>#REF!</v>
      </c>
      <c r="G76" s="102"/>
      <c r="H76" s="34" t="e">
        <f>IF('CIRC 01.'!#REF!=35,'CIRC 01.'!#REF!*1000,0)</f>
        <v>#REF!</v>
      </c>
      <c r="I76" s="102"/>
      <c r="J76" s="34" t="e">
        <f>IF('CIRC 01.'!#REF!=25,'CIRC 01.'!#REF!*1000,0)</f>
        <v>#REF!</v>
      </c>
      <c r="K76" s="102"/>
      <c r="L76" s="34" t="e">
        <f>IF('CIRC 01.'!#REF!=16,'CIRC 01.'!#REF!*1000,0)</f>
        <v>#REF!</v>
      </c>
      <c r="M76" s="102"/>
      <c r="N76" s="34" t="e">
        <f>IF('CIRC 01.'!#REF!=10,'CIRC 01.'!#REF!*1000,0)</f>
        <v>#REF!</v>
      </c>
      <c r="O76" s="102"/>
      <c r="P76" s="34" t="e">
        <f>IF('CIRC 01.'!#REF!=6,'CIRC 01.'!#REF!*1000,0)</f>
        <v>#REF!</v>
      </c>
      <c r="Q76" s="102"/>
    </row>
    <row r="77" spans="1:17">
      <c r="A77" s="4" t="e">
        <f>'CIRC 01.'!#REF!</f>
        <v>#REF!</v>
      </c>
      <c r="B77" s="34" t="e">
        <f>IF('CIRC 01.'!#REF!=95,'CIRC 01.'!#REF!*1000,0)</f>
        <v>#REF!</v>
      </c>
      <c r="C77" s="102"/>
      <c r="D77" s="34" t="e">
        <f>IF('CIRC 01.'!#REF!=70,'CIRC 01.'!#REF!*1000,0)</f>
        <v>#REF!</v>
      </c>
      <c r="E77" s="102"/>
      <c r="F77" s="34" t="e">
        <f>IF('CIRC 01.'!#REF!=50,'CIRC 01.'!#REF!*1000,0)</f>
        <v>#REF!</v>
      </c>
      <c r="G77" s="102"/>
      <c r="H77" s="34" t="e">
        <f>IF('CIRC 01.'!#REF!=35,'CIRC 01.'!#REF!*1000,0)</f>
        <v>#REF!</v>
      </c>
      <c r="I77" s="102"/>
      <c r="J77" s="34" t="e">
        <f>IF('CIRC 01.'!#REF!=25,'CIRC 01.'!#REF!*1000,0)</f>
        <v>#REF!</v>
      </c>
      <c r="K77" s="102"/>
      <c r="L77" s="34" t="e">
        <f>IF('CIRC 01.'!#REF!=16,'CIRC 01.'!#REF!*1000,0)</f>
        <v>#REF!</v>
      </c>
      <c r="M77" s="102"/>
      <c r="N77" s="34" t="e">
        <f>IF('CIRC 01.'!#REF!=10,'CIRC 01.'!#REF!*1000,0)</f>
        <v>#REF!</v>
      </c>
      <c r="O77" s="102"/>
      <c r="P77" s="34" t="e">
        <f>IF('CIRC 01.'!#REF!=6,'CIRC 01.'!#REF!*1000,0)</f>
        <v>#REF!</v>
      </c>
      <c r="Q77" s="102"/>
    </row>
    <row r="78" spans="1:17">
      <c r="A78" s="4" t="e">
        <f>'CIRC 01.'!#REF!</f>
        <v>#REF!</v>
      </c>
      <c r="B78" s="34" t="e">
        <f>IF('CIRC 01.'!#REF!=95,'CIRC 01.'!#REF!*1000,0)</f>
        <v>#REF!</v>
      </c>
      <c r="C78" s="102"/>
      <c r="D78" s="34" t="e">
        <f>IF('CIRC 01.'!#REF!=70,'CIRC 01.'!#REF!*1000,0)</f>
        <v>#REF!</v>
      </c>
      <c r="E78" s="102"/>
      <c r="F78" s="34" t="e">
        <f>IF('CIRC 01.'!#REF!=50,'CIRC 01.'!#REF!*1000,0)</f>
        <v>#REF!</v>
      </c>
      <c r="G78" s="102"/>
      <c r="H78" s="34" t="e">
        <f>IF('CIRC 01.'!#REF!=35,'CIRC 01.'!#REF!*1000,0)</f>
        <v>#REF!</v>
      </c>
      <c r="I78" s="102"/>
      <c r="J78" s="34" t="e">
        <f>IF('CIRC 01.'!#REF!=25,'CIRC 01.'!#REF!*1000,0)</f>
        <v>#REF!</v>
      </c>
      <c r="K78" s="102"/>
      <c r="L78" s="34" t="e">
        <f>IF('CIRC 01.'!#REF!=16,'CIRC 01.'!#REF!*1000,0)</f>
        <v>#REF!</v>
      </c>
      <c r="M78" s="102"/>
      <c r="N78" s="34" t="e">
        <f>IF('CIRC 01.'!#REF!=10,'CIRC 01.'!#REF!*1000,0)</f>
        <v>#REF!</v>
      </c>
      <c r="O78" s="102"/>
      <c r="P78" s="34" t="e">
        <f>IF('CIRC 01.'!#REF!=6,'CIRC 01.'!#REF!*1000,0)</f>
        <v>#REF!</v>
      </c>
      <c r="Q78" s="102"/>
    </row>
    <row r="79" spans="1:17">
      <c r="A79" s="4" t="e">
        <f>'CIRC 01.'!#REF!</f>
        <v>#REF!</v>
      </c>
      <c r="B79" s="34" t="e">
        <f>IF('CIRC 01.'!#REF!=95,'CIRC 01.'!#REF!*1000,0)</f>
        <v>#REF!</v>
      </c>
      <c r="C79" s="102"/>
      <c r="D79" s="34" t="e">
        <f>IF('CIRC 01.'!#REF!=70,'CIRC 01.'!#REF!*1000,0)</f>
        <v>#REF!</v>
      </c>
      <c r="E79" s="102"/>
      <c r="F79" s="34" t="e">
        <f>IF('CIRC 01.'!#REF!=50,'CIRC 01.'!#REF!*1000,0)</f>
        <v>#REF!</v>
      </c>
      <c r="G79" s="102"/>
      <c r="H79" s="34" t="e">
        <f>IF('CIRC 01.'!#REF!=35,'CIRC 01.'!#REF!*1000,0)</f>
        <v>#REF!</v>
      </c>
      <c r="I79" s="102"/>
      <c r="J79" s="34" t="e">
        <f>IF('CIRC 01.'!#REF!=25,'CIRC 01.'!#REF!*1000,0)</f>
        <v>#REF!</v>
      </c>
      <c r="K79" s="102"/>
      <c r="L79" s="34" t="e">
        <f>IF('CIRC 01.'!#REF!=16,'CIRC 01.'!#REF!*1000,0)</f>
        <v>#REF!</v>
      </c>
      <c r="M79" s="102"/>
      <c r="N79" s="34" t="e">
        <f>IF('CIRC 01.'!#REF!=10,'CIRC 01.'!#REF!*1000,0)</f>
        <v>#REF!</v>
      </c>
      <c r="O79" s="102"/>
      <c r="P79" s="34" t="e">
        <f>IF('CIRC 01.'!#REF!=6,'CIRC 01.'!#REF!*1000,0)</f>
        <v>#REF!</v>
      </c>
      <c r="Q79" s="102"/>
    </row>
    <row r="80" spans="1:17">
      <c r="A80" s="4" t="e">
        <f>'CIRC 01.'!#REF!</f>
        <v>#REF!</v>
      </c>
      <c r="B80" s="34" t="e">
        <f>IF('CIRC 01.'!#REF!=95,'CIRC 01.'!#REF!*1000,0)</f>
        <v>#REF!</v>
      </c>
      <c r="C80" s="102"/>
      <c r="D80" s="34" t="e">
        <f>IF('CIRC 01.'!#REF!=70,'CIRC 01.'!#REF!*1000,0)</f>
        <v>#REF!</v>
      </c>
      <c r="E80" s="102"/>
      <c r="F80" s="34" t="e">
        <f>IF('CIRC 01.'!#REF!=50,'CIRC 01.'!#REF!*1000,0)</f>
        <v>#REF!</v>
      </c>
      <c r="G80" s="102"/>
      <c r="H80" s="34" t="e">
        <f>IF('CIRC 01.'!#REF!=35,'CIRC 01.'!#REF!*1000,0)</f>
        <v>#REF!</v>
      </c>
      <c r="I80" s="102"/>
      <c r="J80" s="34" t="e">
        <f>IF('CIRC 01.'!#REF!=25,'CIRC 01.'!#REF!*1000,0)</f>
        <v>#REF!</v>
      </c>
      <c r="K80" s="102"/>
      <c r="L80" s="34" t="e">
        <f>IF('CIRC 01.'!#REF!=16,'CIRC 01.'!#REF!*1000,0)</f>
        <v>#REF!</v>
      </c>
      <c r="M80" s="102"/>
      <c r="N80" s="34" t="e">
        <f>IF('CIRC 01.'!#REF!=10,'CIRC 01.'!#REF!*1000,0)</f>
        <v>#REF!</v>
      </c>
      <c r="O80" s="102"/>
      <c r="P80" s="34" t="e">
        <f>IF('CIRC 01.'!#REF!=6,'CIRC 01.'!#REF!*1000,0)</f>
        <v>#REF!</v>
      </c>
      <c r="Q80" s="102"/>
    </row>
    <row r="81" spans="1:17">
      <c r="A81" s="4" t="e">
        <f>'CIRC 01.'!#REF!</f>
        <v>#REF!</v>
      </c>
      <c r="B81" s="34" t="e">
        <f>IF('CIRC 01.'!#REF!=95,'CIRC 01.'!#REF!*1000,0)</f>
        <v>#REF!</v>
      </c>
      <c r="C81" s="102"/>
      <c r="D81" s="34" t="e">
        <f>IF('CIRC 01.'!#REF!=70,'CIRC 01.'!#REF!*1000,0)</f>
        <v>#REF!</v>
      </c>
      <c r="E81" s="102"/>
      <c r="F81" s="34" t="e">
        <f>IF('CIRC 01.'!#REF!=50,'CIRC 01.'!#REF!*1000,0)</f>
        <v>#REF!</v>
      </c>
      <c r="G81" s="102"/>
      <c r="H81" s="34" t="e">
        <f>IF('CIRC 01.'!#REF!=35,'CIRC 01.'!#REF!*1000,0)</f>
        <v>#REF!</v>
      </c>
      <c r="I81" s="102"/>
      <c r="J81" s="34" t="e">
        <f>IF('CIRC 01.'!#REF!=25,'CIRC 01.'!#REF!*1000,0)</f>
        <v>#REF!</v>
      </c>
      <c r="K81" s="102"/>
      <c r="L81" s="34" t="e">
        <f>IF('CIRC 01.'!#REF!=16,'CIRC 01.'!#REF!*1000,0)</f>
        <v>#REF!</v>
      </c>
      <c r="M81" s="102"/>
      <c r="N81" s="34" t="e">
        <f>IF('CIRC 01.'!#REF!=10,'CIRC 01.'!#REF!*1000,0)</f>
        <v>#REF!</v>
      </c>
      <c r="O81" s="102"/>
      <c r="P81" s="34" t="e">
        <f>IF('CIRC 01.'!#REF!=6,'CIRC 01.'!#REF!*1000,0)</f>
        <v>#REF!</v>
      </c>
      <c r="Q81" s="102"/>
    </row>
    <row r="82" spans="1:17">
      <c r="A82" s="4" t="e">
        <f>'CIRC 01.'!#REF!</f>
        <v>#REF!</v>
      </c>
      <c r="B82" s="34" t="e">
        <f>IF('CIRC 01.'!#REF!=95,'CIRC 01.'!#REF!*1000,0)</f>
        <v>#REF!</v>
      </c>
      <c r="C82" s="102"/>
      <c r="D82" s="34" t="e">
        <f>IF('CIRC 01.'!#REF!=70,'CIRC 01.'!#REF!*1000,0)</f>
        <v>#REF!</v>
      </c>
      <c r="E82" s="102"/>
      <c r="F82" s="34" t="e">
        <f>IF('CIRC 01.'!#REF!=50,'CIRC 01.'!#REF!*1000,0)</f>
        <v>#REF!</v>
      </c>
      <c r="G82" s="102"/>
      <c r="H82" s="34" t="e">
        <f>IF('CIRC 01.'!#REF!=35,'CIRC 01.'!#REF!*1000,0)</f>
        <v>#REF!</v>
      </c>
      <c r="I82" s="102"/>
      <c r="J82" s="34" t="e">
        <f>IF('CIRC 01.'!#REF!=25,'CIRC 01.'!#REF!*1000,0)</f>
        <v>#REF!</v>
      </c>
      <c r="K82" s="102"/>
      <c r="L82" s="34" t="e">
        <f>IF('CIRC 01.'!#REF!=16,'CIRC 01.'!#REF!*1000,0)</f>
        <v>#REF!</v>
      </c>
      <c r="M82" s="102"/>
      <c r="N82" s="34" t="e">
        <f>IF('CIRC 01.'!#REF!=10,'CIRC 01.'!#REF!*1000,0)</f>
        <v>#REF!</v>
      </c>
      <c r="O82" s="102"/>
      <c r="P82" s="34" t="e">
        <f>IF('CIRC 01.'!#REF!=6,'CIRC 01.'!#REF!*1000,0)</f>
        <v>#REF!</v>
      </c>
      <c r="Q82" s="102"/>
    </row>
    <row r="83" spans="1:17">
      <c r="A83" s="4" t="e">
        <f>'CIRC 01.'!#REF!</f>
        <v>#REF!</v>
      </c>
      <c r="B83" s="34" t="e">
        <f>IF('CIRC 01.'!#REF!=95,'CIRC 01.'!#REF!*1000,0)</f>
        <v>#REF!</v>
      </c>
      <c r="C83" s="102"/>
      <c r="D83" s="34" t="e">
        <f>IF('CIRC 01.'!#REF!=70,'CIRC 01.'!#REF!*1000,0)</f>
        <v>#REF!</v>
      </c>
      <c r="E83" s="102"/>
      <c r="F83" s="34" t="e">
        <f>IF('CIRC 01.'!#REF!=50,'CIRC 01.'!#REF!*1000,0)</f>
        <v>#REF!</v>
      </c>
      <c r="G83" s="102"/>
      <c r="H83" s="34" t="e">
        <f>IF('CIRC 01.'!#REF!=35,'CIRC 01.'!#REF!*1000,0)</f>
        <v>#REF!</v>
      </c>
      <c r="I83" s="102"/>
      <c r="J83" s="34" t="e">
        <f>IF('CIRC 01.'!#REF!=25,'CIRC 01.'!#REF!*1000,0)</f>
        <v>#REF!</v>
      </c>
      <c r="K83" s="102"/>
      <c r="L83" s="34" t="e">
        <f>IF('CIRC 01.'!#REF!=16,'CIRC 01.'!#REF!*1000,0)</f>
        <v>#REF!</v>
      </c>
      <c r="M83" s="102"/>
      <c r="N83" s="34" t="e">
        <f>IF('CIRC 01.'!#REF!=10,'CIRC 01.'!#REF!*1000,0)</f>
        <v>#REF!</v>
      </c>
      <c r="O83" s="102"/>
      <c r="P83" s="34" t="e">
        <f>IF('CIRC 01.'!#REF!=6,'CIRC 01.'!#REF!*1000,0)</f>
        <v>#REF!</v>
      </c>
      <c r="Q83" s="102"/>
    </row>
    <row r="84" spans="1:17">
      <c r="A84" s="4" t="e">
        <f>'CIRC 01.'!#REF!</f>
        <v>#REF!</v>
      </c>
      <c r="B84" s="34" t="e">
        <f>IF('CIRC 01.'!#REF!=95,'CIRC 01.'!#REF!*1000,0)</f>
        <v>#REF!</v>
      </c>
      <c r="C84" s="102"/>
      <c r="D84" s="34" t="e">
        <f>IF('CIRC 01.'!#REF!=70,'CIRC 01.'!#REF!*1000,0)</f>
        <v>#REF!</v>
      </c>
      <c r="E84" s="102"/>
      <c r="F84" s="34" t="e">
        <f>IF('CIRC 01.'!#REF!=50,'CIRC 01.'!#REF!*1000,0)</f>
        <v>#REF!</v>
      </c>
      <c r="G84" s="102"/>
      <c r="H84" s="34" t="e">
        <f>IF('CIRC 01.'!#REF!=35,'CIRC 01.'!#REF!*1000,0)</f>
        <v>#REF!</v>
      </c>
      <c r="I84" s="102"/>
      <c r="J84" s="34" t="e">
        <f>IF('CIRC 01.'!#REF!=25,'CIRC 01.'!#REF!*1000,0)</f>
        <v>#REF!</v>
      </c>
      <c r="K84" s="102"/>
      <c r="L84" s="34" t="e">
        <f>IF('CIRC 01.'!#REF!=16,'CIRC 01.'!#REF!*1000,0)</f>
        <v>#REF!</v>
      </c>
      <c r="M84" s="102"/>
      <c r="N84" s="34" t="e">
        <f>IF('CIRC 01.'!#REF!=10,'CIRC 01.'!#REF!*1000,0)</f>
        <v>#REF!</v>
      </c>
      <c r="O84" s="102"/>
      <c r="P84" s="34" t="e">
        <f>IF('CIRC 01.'!#REF!=6,'CIRC 01.'!#REF!*1000,0)</f>
        <v>#REF!</v>
      </c>
      <c r="Q84" s="102"/>
    </row>
    <row r="85" spans="1:17">
      <c r="A85" s="4" t="e">
        <f>'CIRC 01.'!#REF!</f>
        <v>#REF!</v>
      </c>
      <c r="B85" s="34" t="e">
        <f>IF('CIRC 01.'!#REF!=95,'CIRC 01.'!#REF!*1000,0)</f>
        <v>#REF!</v>
      </c>
      <c r="C85" s="102"/>
      <c r="D85" s="34" t="e">
        <f>IF('CIRC 01.'!#REF!=70,'CIRC 01.'!#REF!*1000,0)</f>
        <v>#REF!</v>
      </c>
      <c r="E85" s="102"/>
      <c r="F85" s="34" t="e">
        <f>IF('CIRC 01.'!#REF!=50,'CIRC 01.'!#REF!*1000,0)</f>
        <v>#REF!</v>
      </c>
      <c r="G85" s="102"/>
      <c r="H85" s="34" t="e">
        <f>IF('CIRC 01.'!#REF!=35,'CIRC 01.'!#REF!*1000,0)</f>
        <v>#REF!</v>
      </c>
      <c r="I85" s="102"/>
      <c r="J85" s="34" t="e">
        <f>IF('CIRC 01.'!#REF!=25,'CIRC 01.'!#REF!*1000,0)</f>
        <v>#REF!</v>
      </c>
      <c r="K85" s="102"/>
      <c r="L85" s="34" t="e">
        <f>IF('CIRC 01.'!#REF!=16,'CIRC 01.'!#REF!*1000,0)</f>
        <v>#REF!</v>
      </c>
      <c r="M85" s="102"/>
      <c r="N85" s="34" t="e">
        <f>IF('CIRC 01.'!#REF!=10,'CIRC 01.'!#REF!*1000,0)</f>
        <v>#REF!</v>
      </c>
      <c r="O85" s="102"/>
      <c r="P85" s="34" t="e">
        <f>IF('CIRC 01.'!#REF!=6,'CIRC 01.'!#REF!*1000,0)</f>
        <v>#REF!</v>
      </c>
      <c r="Q85" s="102"/>
    </row>
    <row r="86" spans="1:17">
      <c r="A86" s="4" t="e">
        <f>'CIRC 01.'!#REF!</f>
        <v>#REF!</v>
      </c>
      <c r="B86" s="34">
        <f>IF('CIRC 01.'!H44=95,'CIRC 01.'!B44*1000,0)</f>
        <v>0</v>
      </c>
      <c r="C86" s="102"/>
      <c r="D86" s="34">
        <f>IF('CIRC 01.'!H44=70,'CIRC 01.'!B44*1000,0)</f>
        <v>0</v>
      </c>
      <c r="E86" s="102"/>
      <c r="F86" s="34">
        <f>IF('CIRC 01.'!H44=50,'CIRC 01.'!B44*1000,0)</f>
        <v>0</v>
      </c>
      <c r="G86" s="102"/>
      <c r="H86" s="34">
        <f>IF('CIRC 01.'!H44=35,'CIRC 01.'!B44*1000,0)</f>
        <v>0</v>
      </c>
      <c r="I86" s="102"/>
      <c r="J86" s="34">
        <f>IF('CIRC 01.'!J44=25,'CIRC 01.'!D44*1000,0)</f>
        <v>0</v>
      </c>
      <c r="K86" s="102"/>
      <c r="L86" s="34">
        <f>IF('CIRC 01.'!L44=16,'CIRC 01.'!F44*1000,0)</f>
        <v>0</v>
      </c>
      <c r="M86" s="102"/>
      <c r="N86" s="34">
        <f>IF('CIRC 01.'!N44=10,'CIRC 01.'!H44*1000,0)</f>
        <v>0</v>
      </c>
      <c r="O86" s="102"/>
      <c r="P86" s="34">
        <f>IF('CIRC 01.'!P44=6,'CIRC 01.'!J44*1000,0)</f>
        <v>0</v>
      </c>
      <c r="Q86" s="102"/>
    </row>
    <row r="87" spans="1:17">
      <c r="A87" s="4" t="e">
        <f>'CIRC 01.'!#REF!</f>
        <v>#REF!</v>
      </c>
      <c r="B87" s="34">
        <f>IF('CIRC 01.'!H45=95,'CIRC 01.'!B45*1000,0)</f>
        <v>0</v>
      </c>
      <c r="C87" s="102"/>
      <c r="D87" s="34">
        <f>IF('CIRC 01.'!H45=70,'CIRC 01.'!B45*1000,0)</f>
        <v>0</v>
      </c>
      <c r="E87" s="102"/>
      <c r="F87" s="34">
        <f>IF('CIRC 01.'!H45=50,'CIRC 01.'!B45*1000,0)</f>
        <v>0</v>
      </c>
      <c r="G87" s="102"/>
      <c r="H87" s="34">
        <f>IF('CIRC 01.'!H45=35,'CIRC 01.'!B45*1000,0)</f>
        <v>0</v>
      </c>
      <c r="I87" s="102"/>
      <c r="J87" s="34">
        <f>IF('CIRC 01.'!J45=25,'CIRC 01.'!D45*1000,0)</f>
        <v>0</v>
      </c>
      <c r="K87" s="102"/>
      <c r="L87" s="34">
        <f>IF('CIRC 01.'!L45=16,'CIRC 01.'!F45*1000,0)</f>
        <v>0</v>
      </c>
      <c r="M87" s="102"/>
      <c r="N87" s="34">
        <f>IF('CIRC 01.'!N45=10,'CIRC 01.'!H45*1000,0)</f>
        <v>0</v>
      </c>
      <c r="O87" s="102"/>
      <c r="P87" s="34">
        <f>IF('CIRC 01.'!P45=6,'CIRC 01.'!J45*1000,0)</f>
        <v>0</v>
      </c>
      <c r="Q87" s="102"/>
    </row>
    <row r="88" spans="1:17">
      <c r="A88" s="4" t="e">
        <f>'CIRC 01.'!#REF!</f>
        <v>#REF!</v>
      </c>
      <c r="B88" s="34" t="e">
        <f>IF('CIRC 01.'!#REF!=95,'CIRC 01.'!#REF!*1000,0)</f>
        <v>#REF!</v>
      </c>
      <c r="C88" s="102"/>
      <c r="D88" s="34" t="e">
        <f>IF('CIRC 01.'!#REF!=70,'CIRC 01.'!#REF!*1000,0)</f>
        <v>#REF!</v>
      </c>
      <c r="E88" s="102"/>
      <c r="F88" s="34" t="e">
        <f>IF('CIRC 01.'!#REF!=50,'CIRC 01.'!#REF!*1000,0)</f>
        <v>#REF!</v>
      </c>
      <c r="G88" s="102"/>
      <c r="H88" s="34" t="e">
        <f>IF('CIRC 01.'!#REF!=35,'CIRC 01.'!#REF!*1000,0)</f>
        <v>#REF!</v>
      </c>
      <c r="I88" s="102"/>
      <c r="J88" s="34" t="e">
        <f>IF('CIRC 01.'!#REF!=25,'CIRC 01.'!#REF!*1000,0)</f>
        <v>#REF!</v>
      </c>
      <c r="K88" s="102"/>
      <c r="L88" s="34" t="e">
        <f>IF('CIRC 01.'!#REF!=16,'CIRC 01.'!#REF!*1000,0)</f>
        <v>#REF!</v>
      </c>
      <c r="M88" s="102"/>
      <c r="N88" s="34" t="e">
        <f>IF('CIRC 01.'!#REF!=10,'CIRC 01.'!#REF!*1000,0)</f>
        <v>#REF!</v>
      </c>
      <c r="O88" s="102"/>
      <c r="P88" s="34" t="e">
        <f>IF('CIRC 01.'!#REF!=6,'CIRC 01.'!#REF!*1000,0)</f>
        <v>#REF!</v>
      </c>
      <c r="Q88" s="102"/>
    </row>
  </sheetData>
  <mergeCells count="8">
    <mergeCell ref="Q3:Q88"/>
    <mergeCell ref="C3:C88"/>
    <mergeCell ref="E3:E88"/>
    <mergeCell ref="G3:G88"/>
    <mergeCell ref="I3:I88"/>
    <mergeCell ref="K3:K88"/>
    <mergeCell ref="M3:M88"/>
    <mergeCell ref="O3:O8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CIRC 01.</vt:lpstr>
      <vt:lpstr>Quant. Condutores e eletrodutos</vt:lpstr>
      <vt:lpstr>Plan1</vt:lpstr>
      <vt:lpstr>'CIRC 01.'!Area_de_impressao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CONSTRUTORA B&amp;C</dc:creator>
  <cp:lastModifiedBy>CONSTRUTORA B&amp;C</cp:lastModifiedBy>
  <cp:lastPrinted>2019-05-15T18:58:52Z</cp:lastPrinted>
  <dcterms:created xsi:type="dcterms:W3CDTF">2011-11-10T20:30:43Z</dcterms:created>
  <dcterms:modified xsi:type="dcterms:W3CDTF">2020-02-14T12:44:15Z</dcterms:modified>
</cp:coreProperties>
</file>