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ONSTRUTORA B&amp;C\Desktop\PROJETO CORGUINHO 14-02-2020\"/>
    </mc:Choice>
  </mc:AlternateContent>
  <bookViews>
    <workbookView xWindow="0" yWindow="60" windowWidth="15360" windowHeight="8130" tabRatio="396"/>
  </bookViews>
  <sheets>
    <sheet name="CIRC 01." sheetId="4" r:id="rId1"/>
    <sheet name="Quant. Condutores e eletrodutos" sheetId="5" r:id="rId2"/>
    <sheet name="Plan1" sheetId="6" r:id="rId3"/>
  </sheets>
  <definedNames>
    <definedName name="_xlnm.Print_Area" localSheetId="0">'CIRC 01.'!$A$1:$N$43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X6" i="5" l="1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X36" i="5" l="1"/>
  <c r="X37" i="5"/>
  <c r="X38" i="5"/>
  <c r="X39" i="5"/>
  <c r="X40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D29" i="4" l="1"/>
  <c r="E29" i="4"/>
  <c r="F29" i="4"/>
  <c r="G29" i="4" s="1"/>
  <c r="I29" i="4"/>
  <c r="J29" i="4"/>
  <c r="L29" i="4"/>
  <c r="D30" i="4"/>
  <c r="E30" i="4" s="1"/>
  <c r="F30" i="4" s="1"/>
  <c r="G30" i="4" s="1"/>
  <c r="I30" i="4"/>
  <c r="J30" i="4"/>
  <c r="L30" i="4"/>
  <c r="D40" i="4"/>
  <c r="E40" i="4"/>
  <c r="F40" i="4" s="1"/>
  <c r="G40" i="4" s="1"/>
  <c r="I40" i="4"/>
  <c r="J40" i="4"/>
  <c r="L40" i="4"/>
  <c r="M40" i="4" l="1"/>
  <c r="M29" i="4"/>
  <c r="M30" i="4"/>
  <c r="X41" i="5" l="1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D39" i="4" l="1"/>
  <c r="E39" i="4" s="1"/>
  <c r="F39" i="4" s="1"/>
  <c r="G39" i="4" s="1"/>
  <c r="I39" i="4"/>
  <c r="J39" i="4"/>
  <c r="L39" i="4"/>
  <c r="M39" i="4" l="1"/>
  <c r="L35" i="4"/>
  <c r="J35" i="4"/>
  <c r="I35" i="4"/>
  <c r="D35" i="4"/>
  <c r="E35" i="4" s="1"/>
  <c r="F35" i="4" s="1"/>
  <c r="G35" i="4" s="1"/>
  <c r="M35" i="4" l="1"/>
  <c r="D32" i="4" l="1"/>
  <c r="I32" i="4"/>
  <c r="J32" i="4"/>
  <c r="L32" i="4"/>
  <c r="D33" i="4"/>
  <c r="I33" i="4"/>
  <c r="J33" i="4"/>
  <c r="L33" i="4"/>
  <c r="D34" i="4"/>
  <c r="I34" i="4"/>
  <c r="J34" i="4"/>
  <c r="L34" i="4"/>
  <c r="E34" i="4" l="1"/>
  <c r="F34" i="4" s="1"/>
  <c r="G34" i="4" s="1"/>
  <c r="M34" i="4" s="1"/>
  <c r="E33" i="4"/>
  <c r="F33" i="4" s="1"/>
  <c r="G33" i="4" s="1"/>
  <c r="M33" i="4" s="1"/>
  <c r="E32" i="4"/>
  <c r="F32" i="4" s="1"/>
  <c r="G32" i="4" s="1"/>
  <c r="M32" i="4" s="1"/>
  <c r="D27" i="4"/>
  <c r="E27" i="4" s="1"/>
  <c r="I27" i="4"/>
  <c r="J27" i="4"/>
  <c r="L27" i="4"/>
  <c r="D28" i="4"/>
  <c r="E28" i="4" s="1"/>
  <c r="I28" i="4"/>
  <c r="J28" i="4"/>
  <c r="L28" i="4"/>
  <c r="F28" i="4" l="1"/>
  <c r="G28" i="4" s="1"/>
  <c r="M28" i="4" s="1"/>
  <c r="F27" i="4"/>
  <c r="G27" i="4" s="1"/>
  <c r="M27" i="4" s="1"/>
  <c r="D38" i="4"/>
  <c r="E38" i="4" s="1"/>
  <c r="I38" i="4"/>
  <c r="J38" i="4"/>
  <c r="L38" i="4"/>
  <c r="D37" i="4"/>
  <c r="E37" i="4" s="1"/>
  <c r="I37" i="4"/>
  <c r="J37" i="4"/>
  <c r="L37" i="4"/>
  <c r="D36" i="4"/>
  <c r="E36" i="4" s="1"/>
  <c r="I36" i="4"/>
  <c r="J36" i="4"/>
  <c r="L36" i="4"/>
  <c r="D26" i="4"/>
  <c r="E26" i="4" s="1"/>
  <c r="I26" i="4"/>
  <c r="J26" i="4"/>
  <c r="L26" i="4"/>
  <c r="F26" i="4" l="1"/>
  <c r="G26" i="4" s="1"/>
  <c r="M26" i="4" s="1"/>
  <c r="F36" i="4"/>
  <c r="G36" i="4" s="1"/>
  <c r="M36" i="4" s="1"/>
  <c r="F37" i="4"/>
  <c r="G37" i="4" s="1"/>
  <c r="M37" i="4" s="1"/>
  <c r="F38" i="4"/>
  <c r="G38" i="4" s="1"/>
  <c r="M38" i="4" s="1"/>
  <c r="B19" i="4" l="1"/>
  <c r="L19" i="4" l="1"/>
  <c r="D19" i="4"/>
  <c r="E19" i="4" s="1"/>
  <c r="I19" i="4"/>
  <c r="J19" i="4"/>
  <c r="D20" i="4"/>
  <c r="E20" i="4" s="1"/>
  <c r="I20" i="4"/>
  <c r="J20" i="4"/>
  <c r="L20" i="4"/>
  <c r="D22" i="4"/>
  <c r="E22" i="4" s="1"/>
  <c r="I22" i="4"/>
  <c r="J22" i="4"/>
  <c r="L22" i="4"/>
  <c r="D23" i="4"/>
  <c r="E23" i="4" s="1"/>
  <c r="I23" i="4"/>
  <c r="J23" i="4"/>
  <c r="L23" i="4"/>
  <c r="D25" i="4"/>
  <c r="E25" i="4" s="1"/>
  <c r="I24" i="4"/>
  <c r="J24" i="4"/>
  <c r="L24" i="4"/>
  <c r="I25" i="4"/>
  <c r="J25" i="4"/>
  <c r="L25" i="4"/>
  <c r="F23" i="4" l="1"/>
  <c r="G23" i="4" s="1"/>
  <c r="M23" i="4" s="1"/>
  <c r="F20" i="4"/>
  <c r="G20" i="4" s="1"/>
  <c r="M20" i="4" s="1"/>
  <c r="F25" i="4"/>
  <c r="G25" i="4" s="1"/>
  <c r="M25" i="4" s="1"/>
  <c r="F19" i="4"/>
  <c r="G19" i="4" s="1"/>
  <c r="M19" i="4" s="1"/>
  <c r="N19" i="4" s="1"/>
  <c r="F22" i="4"/>
  <c r="G22" i="4" s="1"/>
  <c r="M22" i="4" s="1"/>
  <c r="D24" i="4"/>
  <c r="E24" i="4" s="1"/>
  <c r="F24" i="4" l="1"/>
  <c r="G24" i="4" s="1"/>
  <c r="M24" i="4" s="1"/>
  <c r="N20" i="4"/>
  <c r="N32" i="4" s="1"/>
  <c r="N22" i="4" l="1"/>
  <c r="N23" i="4" s="1"/>
  <c r="N24" i="4" s="1"/>
  <c r="N25" i="4" s="1"/>
  <c r="N26" i="4" s="1"/>
  <c r="N27" i="4" s="1"/>
  <c r="N28" i="4" s="1"/>
  <c r="N33" i="4" l="1"/>
  <c r="N34" i="4" s="1"/>
  <c r="N35" i="4" s="1"/>
  <c r="N36" i="4" s="1"/>
  <c r="N37" i="4" s="1"/>
  <c r="N38" i="4" s="1"/>
  <c r="N39" i="4" s="1"/>
  <c r="N40" i="4" s="1"/>
  <c r="N29" i="4"/>
  <c r="N30" i="4" s="1"/>
  <c r="X5" i="5"/>
  <c r="V5" i="5"/>
  <c r="B26" i="5"/>
  <c r="B25" i="5"/>
  <c r="B34" i="5"/>
  <c r="E36" i="5"/>
  <c r="L28" i="6"/>
  <c r="J28" i="6"/>
  <c r="L27" i="6"/>
  <c r="L25" i="6"/>
  <c r="J24" i="6"/>
  <c r="L22" i="6"/>
  <c r="L21" i="6"/>
  <c r="J21" i="6"/>
  <c r="L20" i="6"/>
  <c r="L19" i="6"/>
  <c r="L16" i="6"/>
  <c r="J16" i="6"/>
  <c r="L15" i="6"/>
  <c r="J15" i="6"/>
  <c r="L12" i="6"/>
  <c r="J12" i="6"/>
  <c r="L11" i="6"/>
  <c r="J11" i="6"/>
  <c r="C29" i="5"/>
  <c r="D29" i="5" s="1"/>
  <c r="P16" i="6"/>
  <c r="J22" i="6"/>
  <c r="L23" i="6"/>
  <c r="L24" i="6"/>
  <c r="J25" i="6"/>
  <c r="C31" i="5"/>
  <c r="C30" i="5"/>
  <c r="D30" i="5" s="1"/>
  <c r="C32" i="5"/>
  <c r="C33" i="5"/>
  <c r="C28" i="5"/>
  <c r="D28" i="5" s="1"/>
  <c r="G89" i="5"/>
  <c r="G90" i="5"/>
  <c r="P4" i="6"/>
  <c r="P5" i="6"/>
  <c r="P6" i="6"/>
  <c r="P7" i="6"/>
  <c r="P8" i="6"/>
  <c r="P9" i="6"/>
  <c r="P10" i="6"/>
  <c r="P11" i="6"/>
  <c r="P12" i="6"/>
  <c r="P13" i="6"/>
  <c r="P14" i="6"/>
  <c r="P15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L26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J26" i="6"/>
  <c r="J27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P3" i="6"/>
  <c r="H3" i="6"/>
  <c r="F3" i="6"/>
  <c r="B3" i="6"/>
  <c r="H5" i="5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3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D3" i="6"/>
  <c r="J4" i="6"/>
  <c r="L4" i="6"/>
  <c r="G5" i="5"/>
  <c r="T5" i="5"/>
  <c r="R5" i="5"/>
  <c r="P5" i="5"/>
  <c r="N5" i="5"/>
  <c r="L5" i="5"/>
  <c r="J23" i="6"/>
  <c r="J20" i="6"/>
  <c r="J19" i="6"/>
  <c r="L18" i="6"/>
  <c r="J18" i="6"/>
  <c r="L17" i="6"/>
  <c r="J17" i="6"/>
  <c r="L14" i="6"/>
  <c r="J14" i="6"/>
  <c r="L13" i="6"/>
  <c r="J13" i="6"/>
  <c r="L10" i="6"/>
  <c r="J10" i="6"/>
  <c r="Y5" i="5" l="1"/>
  <c r="J5" i="5"/>
  <c r="K5" i="5" s="1"/>
  <c r="B37" i="5"/>
  <c r="B40" i="5" s="1"/>
  <c r="Q3" i="6"/>
  <c r="E3" i="6"/>
  <c r="G3" i="6"/>
  <c r="I3" i="6"/>
  <c r="C3" i="6"/>
  <c r="I5" i="5"/>
  <c r="B15" i="5" s="1"/>
  <c r="C15" i="5" s="1"/>
  <c r="M5" i="5"/>
  <c r="B17" i="5" s="1"/>
  <c r="D17" i="5" s="1"/>
  <c r="U5" i="5"/>
  <c r="B21" i="5" s="1"/>
  <c r="D21" i="5" s="1"/>
  <c r="S5" i="5"/>
  <c r="B20" i="5" s="1"/>
  <c r="D20" i="5" s="1"/>
  <c r="W5" i="5"/>
  <c r="B22" i="5" s="1"/>
  <c r="C22" i="5" s="1"/>
  <c r="Q5" i="5"/>
  <c r="B19" i="5" s="1"/>
  <c r="O5" i="5"/>
  <c r="B18" i="5" s="1"/>
  <c r="L9" i="6"/>
  <c r="J9" i="6"/>
  <c r="L8" i="6"/>
  <c r="J8" i="6"/>
  <c r="L7" i="6"/>
  <c r="J7" i="6"/>
  <c r="L6" i="6"/>
  <c r="J6" i="6"/>
  <c r="L5" i="6"/>
  <c r="J5" i="6"/>
  <c r="L3" i="6"/>
  <c r="J3" i="6"/>
  <c r="B23" i="5" l="1"/>
  <c r="E23" i="5" s="1"/>
  <c r="B16" i="5"/>
  <c r="D16" i="5" s="1"/>
  <c r="K3" i="6"/>
  <c r="M3" i="6"/>
  <c r="B38" i="5"/>
  <c r="B39" i="5"/>
  <c r="D15" i="5"/>
  <c r="C20" i="5"/>
  <c r="C17" i="5"/>
  <c r="C21" i="5"/>
  <c r="D19" i="5"/>
  <c r="C19" i="5"/>
  <c r="D22" i="5"/>
  <c r="C18" i="5"/>
  <c r="D18" i="5"/>
  <c r="D23" i="5" l="1"/>
  <c r="B45" i="5"/>
  <c r="C23" i="5"/>
  <c r="C16" i="5"/>
  <c r="N3" i="6"/>
  <c r="N4" i="6" l="1"/>
  <c r="N5" i="6" l="1"/>
  <c r="N6" i="6" l="1"/>
  <c r="N12" i="6" l="1"/>
  <c r="N11" i="6"/>
  <c r="N7" i="6"/>
  <c r="N8" i="6" l="1"/>
  <c r="N13" i="6"/>
  <c r="N9" i="6" l="1"/>
  <c r="N14" i="6"/>
  <c r="N25" i="6" l="1"/>
  <c r="N15" i="6"/>
  <c r="N10" i="6"/>
  <c r="N26" i="6" l="1"/>
  <c r="N16" i="6"/>
  <c r="N27" i="6" l="1"/>
  <c r="N17" i="6"/>
  <c r="N28" i="6" l="1"/>
  <c r="N18" i="6"/>
  <c r="N29" i="6" l="1"/>
  <c r="N19" i="6"/>
  <c r="N20" i="6" l="1"/>
  <c r="N21" i="6" l="1"/>
  <c r="N22" i="6" l="1"/>
  <c r="N23" i="6" l="1"/>
  <c r="N24" i="6"/>
  <c r="O3" i="6" l="1"/>
</calcChain>
</file>

<file path=xl/sharedStrings.xml><?xml version="1.0" encoding="utf-8"?>
<sst xmlns="http://schemas.openxmlformats.org/spreadsheetml/2006/main" count="153" uniqueCount="104">
  <si>
    <t>CÁLCULO DE QUEDA DE TENSÃO</t>
  </si>
  <si>
    <t>(transformador ou aliment.)</t>
  </si>
  <si>
    <t>DV%*100=[(Coef.Q.Ten.)*Prod.(A*K)]*100/DV</t>
  </si>
  <si>
    <t>Trecho</t>
  </si>
  <si>
    <t>Dist(km)</t>
  </si>
  <si>
    <t>Pot(W) Inicial</t>
  </si>
  <si>
    <t>Pot(W) com 10%</t>
  </si>
  <si>
    <t>Corr(A) Inicial</t>
  </si>
  <si>
    <t>Corr(A) com 20%</t>
  </si>
  <si>
    <t>Prod(A*km)</t>
  </si>
  <si>
    <t>Coefic. Queda</t>
  </si>
  <si>
    <t>Cabos</t>
  </si>
  <si>
    <t>DV</t>
  </si>
  <si>
    <t>DV%*100</t>
  </si>
  <si>
    <t>TOTAL</t>
  </si>
  <si>
    <t>A - B</t>
  </si>
  <si>
    <t>CABO</t>
  </si>
  <si>
    <t>Queda de tensão em V/A km fp 0,95 trifásico</t>
  </si>
  <si>
    <t>#95</t>
  </si>
  <si>
    <t>#70</t>
  </si>
  <si>
    <t>#50</t>
  </si>
  <si>
    <t>#35</t>
  </si>
  <si>
    <t>#25</t>
  </si>
  <si>
    <t>#16</t>
  </si>
  <si>
    <t>#10</t>
  </si>
  <si>
    <t>#6</t>
  </si>
  <si>
    <t>#4</t>
  </si>
  <si>
    <t>#2,5</t>
  </si>
  <si>
    <t>1 cond. (m)</t>
  </si>
  <si>
    <t>2 cond. (m)</t>
  </si>
  <si>
    <t>3 cond. (m)</t>
  </si>
  <si>
    <t>cabo 95</t>
  </si>
  <si>
    <t>cabo 70</t>
  </si>
  <si>
    <t>cabo 50</t>
  </si>
  <si>
    <t>cabo 35</t>
  </si>
  <si>
    <t>cabo 25</t>
  </si>
  <si>
    <t>cabo 16</t>
  </si>
  <si>
    <t>cabo 10</t>
  </si>
  <si>
    <t>cabo 6</t>
  </si>
  <si>
    <t>Subida dos Postes (m)</t>
  </si>
  <si>
    <t>cabo 4</t>
  </si>
  <si>
    <t>cabo 2,5</t>
  </si>
  <si>
    <t xml:space="preserve">Eletrodutos </t>
  </si>
  <si>
    <t>comp. (m)</t>
  </si>
  <si>
    <t>barras de 6m</t>
  </si>
  <si>
    <t>eletroduto FG 1 1/4''</t>
  </si>
  <si>
    <t>de #6 a #16 - 1 1/4''</t>
  </si>
  <si>
    <t>eletroduto PVC 1 1/4''</t>
  </si>
  <si>
    <t>eletroduto PVC 1 1/2''</t>
  </si>
  <si>
    <t>de #25 a #35 - 1 1/2''</t>
  </si>
  <si>
    <t>eletroduto PVC 2''</t>
  </si>
  <si>
    <t>de #50 a #70 - 2''</t>
  </si>
  <si>
    <t>total em escavação</t>
  </si>
  <si>
    <t>Proteção e comando</t>
  </si>
  <si>
    <t>corrente 20%</t>
  </si>
  <si>
    <t>disjuntor</t>
  </si>
  <si>
    <t>contator</t>
  </si>
  <si>
    <t>trifásico</t>
  </si>
  <si>
    <t>Fus. NH retaredado</t>
  </si>
  <si>
    <t>NH00</t>
  </si>
  <si>
    <t>total</t>
  </si>
  <si>
    <t>Cond. #50mm²</t>
  </si>
  <si>
    <t>Cond. #95mm²</t>
  </si>
  <si>
    <t>Cond. #70mm²</t>
  </si>
  <si>
    <t>Cond. #35mm²</t>
  </si>
  <si>
    <t>Cond. #25mm²</t>
  </si>
  <si>
    <t>Cond. #16mm²</t>
  </si>
  <si>
    <t>Cond. #10mm²</t>
  </si>
  <si>
    <t>Cond. #6mm²</t>
  </si>
  <si>
    <t>Trechos</t>
  </si>
  <si>
    <t>eletroduto FG 1 1/2''</t>
  </si>
  <si>
    <t>eletroduto FG 2''</t>
  </si>
  <si>
    <t>Valor de M.</t>
  </si>
  <si>
    <t>Corrente Max. (A)</t>
  </si>
  <si>
    <t>Pot. (W)</t>
  </si>
  <si>
    <t>32A</t>
  </si>
  <si>
    <t>38A</t>
  </si>
  <si>
    <t>25A</t>
  </si>
  <si>
    <t>PREPARADO POR____________________________   VISTO_____________DATA ____/____/________</t>
  </si>
  <si>
    <t>Bitola mm²</t>
  </si>
  <si>
    <t>Cond. #4mm²</t>
  </si>
  <si>
    <t>QC - A</t>
  </si>
  <si>
    <t>T1 - QC</t>
  </si>
  <si>
    <t>B - C</t>
  </si>
  <si>
    <t>C - D</t>
  </si>
  <si>
    <t>D- E</t>
  </si>
  <si>
    <r>
      <t xml:space="preserve">NÚMERO: S/N </t>
    </r>
    <r>
      <rPr>
        <sz val="10"/>
        <rFont val="Arial"/>
        <family val="2"/>
      </rPr>
      <t xml:space="preserve">                 </t>
    </r>
    <r>
      <rPr>
        <b/>
        <sz val="10"/>
        <rFont val="Arial"/>
        <family val="2"/>
      </rPr>
      <t>PRIM.</t>
    </r>
    <r>
      <rPr>
        <sz val="10"/>
        <rFont val="Arial"/>
        <family val="2"/>
      </rPr>
      <t xml:space="preserve"> 13,8kV               </t>
    </r>
    <r>
      <rPr>
        <b/>
        <sz val="10"/>
        <rFont val="Arial"/>
        <family val="2"/>
      </rPr>
      <t>SECUN</t>
    </r>
    <r>
      <rPr>
        <sz val="10"/>
        <rFont val="Arial"/>
        <family val="2"/>
      </rPr>
      <t xml:space="preserve"> .  220/127V             </t>
    </r>
    <r>
      <rPr>
        <b/>
        <sz val="10"/>
        <rFont val="Arial"/>
        <family val="2"/>
      </rPr>
      <t xml:space="preserve">FP. </t>
    </r>
    <r>
      <rPr>
        <sz val="10"/>
        <rFont val="Arial"/>
        <family val="2"/>
      </rPr>
      <t xml:space="preserve"> 0,920</t>
    </r>
  </si>
  <si>
    <t>G - H</t>
  </si>
  <si>
    <t>I - J</t>
  </si>
  <si>
    <t>F - G</t>
  </si>
  <si>
    <t>L - M</t>
  </si>
  <si>
    <t>M - N</t>
  </si>
  <si>
    <t>E - F</t>
  </si>
  <si>
    <t>P - Q</t>
  </si>
  <si>
    <t>N - O</t>
  </si>
  <si>
    <t>O - P</t>
  </si>
  <si>
    <r>
      <t>OBRA:</t>
    </r>
    <r>
      <rPr>
        <sz val="10"/>
        <rFont val="Arial"/>
        <family val="2"/>
      </rPr>
      <t xml:space="preserve"> Implantação do Sistema de Iluminação Pública da Avenida Paulo Vieira / MS - 080 - Corguinho/MS CIRCUITO 01</t>
    </r>
  </si>
  <si>
    <t>CIRCUITO 01-  18 POSTES TELECÔNICOS DO TIPO CURVO DUPLO, LED 150W</t>
  </si>
  <si>
    <t>H -I</t>
  </si>
  <si>
    <t>A - L</t>
  </si>
  <si>
    <t>Q - R</t>
  </si>
  <si>
    <t>R - S</t>
  </si>
  <si>
    <t>S - T</t>
  </si>
  <si>
    <t>DEMANDA NOTURNA =5400W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</si>
</sst>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"/>
    <numFmt numFmtId="165" formatCode="_(* #,##0.00_);_(* \(#,##0.00\);_(* &quot;-&quot;??_);_(@_)"/>
    <numFmt numFmtId="166" formatCode="[$-416]General"/>
    <numFmt numFmtId="167" formatCode="#,##0.00&quot; &quot;;&quot; (&quot;#,##0.00&quot;)&quot;;&quot; -&quot;#&quot; &quot;;&quot; &quot;@&quot; &quot;"/>
    <numFmt numFmtId="168" formatCode="0.00000"/>
    <numFmt numFmtId="169" formatCode="0.0000000"/>
  </numFmts>
  <fonts count="15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1"/>
    </font>
    <font>
      <sz val="11"/>
      <name val="Arial Narrow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3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7" fontId="6" fillId="0" borderId="0" applyBorder="0" applyProtection="0"/>
    <xf numFmtId="166" fontId="6" fillId="0" borderId="0" applyBorder="0" applyProtection="0"/>
    <xf numFmtId="165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Border="0" applyProtection="0"/>
    <xf numFmtId="0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2" fontId="3" fillId="0" borderId="0" xfId="0" applyNumberFormat="1" applyFont="1" applyBorder="1" applyAlignment="1">
      <alignment horizontal="center"/>
    </xf>
    <xf numFmtId="0" fontId="0" fillId="0" borderId="0" xfId="0"/>
    <xf numFmtId="0" fontId="3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2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8" fillId="5" borderId="9" xfId="0" applyFont="1" applyFill="1" applyBorder="1"/>
    <xf numFmtId="0" fontId="8" fillId="5" borderId="9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7" fillId="0" borderId="0" xfId="0" applyNumberFormat="1" applyFont="1" applyAlignment="1">
      <alignment horizontal="center"/>
    </xf>
    <xf numFmtId="0" fontId="3" fillId="0" borderId="0" xfId="0" applyFont="1" applyFill="1"/>
    <xf numFmtId="2" fontId="3" fillId="6" borderId="0" xfId="0" applyNumberFormat="1" applyFont="1" applyFill="1" applyBorder="1"/>
    <xf numFmtId="0" fontId="3" fillId="7" borderId="5" xfId="0" applyFont="1" applyFill="1" applyBorder="1"/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3" fillId="0" borderId="14" xfId="0" applyNumberFormat="1" applyFont="1" applyBorder="1"/>
    <xf numFmtId="0" fontId="0" fillId="0" borderId="18" xfId="0" applyBorder="1"/>
    <xf numFmtId="0" fontId="8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0" xfId="0" applyFont="1" applyFill="1" applyBorder="1"/>
    <xf numFmtId="2" fontId="3" fillId="0" borderId="0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6" borderId="0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2" borderId="2" xfId="0" applyFont="1" applyFill="1" applyBorder="1" applyAlignment="1"/>
    <xf numFmtId="0" fontId="4" fillId="2" borderId="0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2" borderId="5" xfId="0" applyFont="1" applyFill="1" applyBorder="1"/>
    <xf numFmtId="0" fontId="4" fillId="0" borderId="5" xfId="0" applyFont="1" applyBorder="1"/>
    <xf numFmtId="0" fontId="4" fillId="2" borderId="6" xfId="0" applyFont="1" applyFill="1" applyBorder="1"/>
    <xf numFmtId="0" fontId="4" fillId="2" borderId="2" xfId="0" applyFont="1" applyFill="1" applyBorder="1" applyAlignment="1"/>
    <xf numFmtId="0" fontId="4" fillId="2" borderId="0" xfId="0" applyFont="1" applyFill="1" applyBorder="1"/>
    <xf numFmtId="0" fontId="4" fillId="0" borderId="0" xfId="0" applyFont="1" applyBorder="1"/>
    <xf numFmtId="0" fontId="4" fillId="2" borderId="3" xfId="0" applyFont="1" applyFill="1" applyBorder="1"/>
    <xf numFmtId="0" fontId="4" fillId="4" borderId="2" xfId="0" applyFont="1" applyFill="1" applyBorder="1" applyAlignment="1"/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0" xfId="0" applyFont="1" applyFill="1" applyBorder="1" applyAlignment="1">
      <alignment horizontal="left"/>
    </xf>
    <xf numFmtId="0" fontId="4" fillId="2" borderId="2" xfId="0" applyFont="1" applyFill="1" applyBorder="1"/>
    <xf numFmtId="0" fontId="4" fillId="0" borderId="2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8" fontId="4" fillId="0" borderId="0" xfId="0" applyNumberFormat="1" applyFont="1" applyBorder="1"/>
    <xf numFmtId="168" fontId="4" fillId="0" borderId="3" xfId="0" applyNumberFormat="1" applyFont="1" applyBorder="1"/>
    <xf numFmtId="0" fontId="11" fillId="3" borderId="2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horizontal="left" wrapText="1"/>
    </xf>
    <xf numFmtId="0" fontId="11" fillId="3" borderId="3" xfId="0" applyFont="1" applyFill="1" applyBorder="1" applyAlignment="1">
      <alignment horizontal="left" wrapText="1"/>
    </xf>
    <xf numFmtId="0" fontId="11" fillId="3" borderId="11" xfId="0" applyFont="1" applyFill="1" applyBorder="1" applyAlignment="1"/>
    <xf numFmtId="0" fontId="11" fillId="3" borderId="2" xfId="0" applyFont="1" applyFill="1" applyBorder="1" applyAlignment="1"/>
    <xf numFmtId="2" fontId="7" fillId="0" borderId="0" xfId="0" applyNumberFormat="1" applyFont="1" applyBorder="1" applyAlignment="1">
      <alignment horizontal="center"/>
    </xf>
    <xf numFmtId="0" fontId="0" fillId="0" borderId="0" xfId="0" applyBorder="1"/>
    <xf numFmtId="0" fontId="8" fillId="5" borderId="0" xfId="0" applyFont="1" applyFill="1" applyBorder="1"/>
    <xf numFmtId="0" fontId="8" fillId="5" borderId="0" xfId="0" applyFont="1" applyFill="1" applyBorder="1" applyAlignment="1">
      <alignment horizontal="left"/>
    </xf>
    <xf numFmtId="0" fontId="8" fillId="5" borderId="9" xfId="0" applyFont="1" applyFill="1" applyBorder="1" applyAlignment="1">
      <alignment horizontal="center"/>
    </xf>
    <xf numFmtId="2" fontId="3" fillId="6" borderId="0" xfId="0" applyNumberFormat="1" applyFont="1" applyFill="1" applyBorder="1" applyAlignment="1">
      <alignment horizontal="center"/>
    </xf>
    <xf numFmtId="2" fontId="3" fillId="6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0" fontId="4" fillId="0" borderId="20" xfId="0" applyFont="1" applyBorder="1"/>
    <xf numFmtId="0" fontId="4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168" fontId="4" fillId="0" borderId="20" xfId="0" applyNumberFormat="1" applyFont="1" applyBorder="1"/>
    <xf numFmtId="168" fontId="4" fillId="0" borderId="21" xfId="0" applyNumberFormat="1" applyFont="1" applyBorder="1"/>
    <xf numFmtId="0" fontId="4" fillId="0" borderId="22" xfId="0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4" fillId="0" borderId="23" xfId="0" applyFont="1" applyBorder="1"/>
    <xf numFmtId="0" fontId="4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168" fontId="4" fillId="0" borderId="23" xfId="0" applyNumberFormat="1" applyFont="1" applyBorder="1"/>
    <xf numFmtId="168" fontId="4" fillId="0" borderId="24" xfId="0" applyNumberFormat="1" applyFont="1" applyBorder="1"/>
    <xf numFmtId="0" fontId="4" fillId="0" borderId="25" xfId="0" applyFont="1" applyBorder="1" applyAlignment="1">
      <alignment horizontal="center"/>
    </xf>
    <xf numFmtId="168" fontId="4" fillId="0" borderId="26" xfId="0" applyNumberFormat="1" applyFont="1" applyBorder="1"/>
    <xf numFmtId="0" fontId="4" fillId="0" borderId="27" xfId="0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0" fontId="4" fillId="0" borderId="28" xfId="0" applyFont="1" applyBorder="1"/>
    <xf numFmtId="0" fontId="4" fillId="0" borderId="28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168" fontId="4" fillId="0" borderId="28" xfId="0" applyNumberFormat="1" applyFont="1" applyBorder="1"/>
    <xf numFmtId="168" fontId="4" fillId="0" borderId="29" xfId="0" applyNumberFormat="1" applyFont="1" applyBorder="1"/>
    <xf numFmtId="169" fontId="4" fillId="0" borderId="23" xfId="0" applyNumberFormat="1" applyFont="1" applyBorder="1"/>
    <xf numFmtId="169" fontId="4" fillId="0" borderId="28" xfId="0" applyNumberFormat="1" applyFont="1" applyBorder="1"/>
    <xf numFmtId="0" fontId="8" fillId="5" borderId="0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5" borderId="0" xfId="0" applyFont="1" applyFill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4" fillId="2" borderId="5" xfId="0" applyFont="1" applyFill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10" fillId="0" borderId="15" xfId="0" applyNumberFormat="1" applyFont="1" applyBorder="1" applyAlignment="1">
      <alignment horizontal="center" vertical="top"/>
    </xf>
    <xf numFmtId="2" fontId="10" fillId="0" borderId="1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top"/>
    </xf>
    <xf numFmtId="0" fontId="9" fillId="5" borderId="0" xfId="0" applyFont="1" applyFill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</cellXfs>
  <cellStyles count="1137">
    <cellStyle name="Excel Built-in Comma" xfId="193"/>
    <cellStyle name="Excel Built-in Normal" xfId="194"/>
    <cellStyle name="Excel Built-in Normal 2" xfId="385"/>
    <cellStyle name="Excel Built-in Normal 8" xfId="386"/>
    <cellStyle name="Normal" xfId="0" builtinId="0"/>
    <cellStyle name="Normal 10" xfId="9"/>
    <cellStyle name="Normal 10 10" xfId="91"/>
    <cellStyle name="Normal 10 10 2" xfId="289"/>
    <cellStyle name="Normal 10 10 2 2" xfId="673"/>
    <cellStyle name="Normal 10 10 2 3" xfId="1041"/>
    <cellStyle name="Normal 10 10 3" xfId="478"/>
    <cellStyle name="Normal 10 10 4" xfId="852"/>
    <cellStyle name="Normal 10 11" xfId="100"/>
    <cellStyle name="Normal 10 11 2" xfId="298"/>
    <cellStyle name="Normal 10 11 2 2" xfId="682"/>
    <cellStyle name="Normal 10 11 2 3" xfId="1050"/>
    <cellStyle name="Normal 10 11 3" xfId="487"/>
    <cellStyle name="Normal 10 11 4" xfId="861"/>
    <cellStyle name="Normal 10 12" xfId="108"/>
    <cellStyle name="Normal 10 12 2" xfId="306"/>
    <cellStyle name="Normal 10 12 2 2" xfId="690"/>
    <cellStyle name="Normal 10 12 2 3" xfId="1058"/>
    <cellStyle name="Normal 10 12 3" xfId="495"/>
    <cellStyle name="Normal 10 12 4" xfId="869"/>
    <cellStyle name="Normal 10 13" xfId="116"/>
    <cellStyle name="Normal 10 13 2" xfId="314"/>
    <cellStyle name="Normal 10 13 2 2" xfId="698"/>
    <cellStyle name="Normal 10 13 2 3" xfId="1066"/>
    <cellStyle name="Normal 10 13 3" xfId="503"/>
    <cellStyle name="Normal 10 13 4" xfId="877"/>
    <cellStyle name="Normal 10 14" xfId="124"/>
    <cellStyle name="Normal 10 14 2" xfId="322"/>
    <cellStyle name="Normal 10 14 2 2" xfId="706"/>
    <cellStyle name="Normal 10 14 2 3" xfId="1074"/>
    <cellStyle name="Normal 10 14 3" xfId="511"/>
    <cellStyle name="Normal 10 14 4" xfId="885"/>
    <cellStyle name="Normal 10 15" xfId="132"/>
    <cellStyle name="Normal 10 15 2" xfId="330"/>
    <cellStyle name="Normal 10 15 2 2" xfId="714"/>
    <cellStyle name="Normal 10 15 2 3" xfId="1082"/>
    <cellStyle name="Normal 10 15 3" xfId="519"/>
    <cellStyle name="Normal 10 15 4" xfId="893"/>
    <cellStyle name="Normal 10 16" xfId="142"/>
    <cellStyle name="Normal 10 16 2" xfId="340"/>
    <cellStyle name="Normal 10 16 2 2" xfId="724"/>
    <cellStyle name="Normal 10 16 2 3" xfId="1092"/>
    <cellStyle name="Normal 10 16 3" xfId="529"/>
    <cellStyle name="Normal 10 16 4" xfId="903"/>
    <cellStyle name="Normal 10 17" xfId="151"/>
    <cellStyle name="Normal 10 17 2" xfId="349"/>
    <cellStyle name="Normal 10 17 2 2" xfId="733"/>
    <cellStyle name="Normal 10 17 2 3" xfId="1101"/>
    <cellStyle name="Normal 10 17 3" xfId="538"/>
    <cellStyle name="Normal 10 17 4" xfId="912"/>
    <cellStyle name="Normal 10 18" xfId="159"/>
    <cellStyle name="Normal 10 18 2" xfId="357"/>
    <cellStyle name="Normal 10 18 2 2" xfId="741"/>
    <cellStyle name="Normal 10 18 2 3" xfId="1109"/>
    <cellStyle name="Normal 10 18 3" xfId="546"/>
    <cellStyle name="Normal 10 18 4" xfId="920"/>
    <cellStyle name="Normal 10 19" xfId="168"/>
    <cellStyle name="Normal 10 19 2" xfId="366"/>
    <cellStyle name="Normal 10 19 2 2" xfId="750"/>
    <cellStyle name="Normal 10 19 2 3" xfId="1118"/>
    <cellStyle name="Normal 10 19 3" xfId="555"/>
    <cellStyle name="Normal 10 19 4" xfId="929"/>
    <cellStyle name="Normal 10 2" xfId="18"/>
    <cellStyle name="Normal 10 2 2" xfId="216"/>
    <cellStyle name="Normal 10 2 2 2" xfId="600"/>
    <cellStyle name="Normal 10 2 2 3" xfId="968"/>
    <cellStyle name="Normal 10 2 3" xfId="405"/>
    <cellStyle name="Normal 10 2 4" xfId="779"/>
    <cellStyle name="Normal 10 20" xfId="206"/>
    <cellStyle name="Normal 10 20 2" xfId="590"/>
    <cellStyle name="Normal 10 20 3" xfId="958"/>
    <cellStyle name="Normal 10 21" xfId="396"/>
    <cellStyle name="Normal 10 22" xfId="579"/>
    <cellStyle name="Normal 10 3" xfId="28"/>
    <cellStyle name="Normal 10 3 2" xfId="226"/>
    <cellStyle name="Normal 10 3 2 2" xfId="610"/>
    <cellStyle name="Normal 10 3 2 3" xfId="978"/>
    <cellStyle name="Normal 10 3 3" xfId="415"/>
    <cellStyle name="Normal 10 3 4" xfId="789"/>
    <cellStyle name="Normal 10 4" xfId="37"/>
    <cellStyle name="Normal 10 4 2" xfId="235"/>
    <cellStyle name="Normal 10 4 2 2" xfId="619"/>
    <cellStyle name="Normal 10 4 2 3" xfId="987"/>
    <cellStyle name="Normal 10 4 3" xfId="424"/>
    <cellStyle name="Normal 10 4 4" xfId="798"/>
    <cellStyle name="Normal 10 5" xfId="46"/>
    <cellStyle name="Normal 10 5 2" xfId="244"/>
    <cellStyle name="Normal 10 5 2 2" xfId="628"/>
    <cellStyle name="Normal 10 5 2 3" xfId="996"/>
    <cellStyle name="Normal 10 5 3" xfId="433"/>
    <cellStyle name="Normal 10 5 4" xfId="807"/>
    <cellStyle name="Normal 10 6" xfId="55"/>
    <cellStyle name="Normal 10 6 2" xfId="253"/>
    <cellStyle name="Normal 10 6 2 2" xfId="637"/>
    <cellStyle name="Normal 10 6 2 3" xfId="1005"/>
    <cellStyle name="Normal 10 6 3" xfId="442"/>
    <cellStyle name="Normal 10 6 4" xfId="816"/>
    <cellStyle name="Normal 10 7" xfId="63"/>
    <cellStyle name="Normal 10 7 2" xfId="261"/>
    <cellStyle name="Normal 10 7 2 2" xfId="645"/>
    <cellStyle name="Normal 10 7 2 3" xfId="1013"/>
    <cellStyle name="Normal 10 7 3" xfId="450"/>
    <cellStyle name="Normal 10 7 4" xfId="824"/>
    <cellStyle name="Normal 10 8" xfId="73"/>
    <cellStyle name="Normal 10 8 2" xfId="271"/>
    <cellStyle name="Normal 10 8 2 2" xfId="655"/>
    <cellStyle name="Normal 10 8 2 3" xfId="1023"/>
    <cellStyle name="Normal 10 8 3" xfId="460"/>
    <cellStyle name="Normal 10 8 4" xfId="834"/>
    <cellStyle name="Normal 10 9" xfId="82"/>
    <cellStyle name="Normal 10 9 2" xfId="280"/>
    <cellStyle name="Normal 10 9 2 2" xfId="664"/>
    <cellStyle name="Normal 10 9 2 3" xfId="1032"/>
    <cellStyle name="Normal 10 9 3" xfId="469"/>
    <cellStyle name="Normal 10 9 4" xfId="843"/>
    <cellStyle name="Normal 11" xfId="10"/>
    <cellStyle name="Normal 11 2" xfId="171"/>
    <cellStyle name="Normal 11 2 2" xfId="369"/>
    <cellStyle name="Normal 11 2 2 2" xfId="753"/>
    <cellStyle name="Normal 11 2 2 3" xfId="1121"/>
    <cellStyle name="Normal 11 2 3" xfId="558"/>
    <cellStyle name="Normal 11 2 4" xfId="932"/>
    <cellStyle name="Normal 11 3" xfId="207"/>
    <cellStyle name="Normal 11 3 2" xfId="591"/>
    <cellStyle name="Normal 11 3 3" xfId="959"/>
    <cellStyle name="Normal 11 4" xfId="397"/>
    <cellStyle name="Normal 11 5" xfId="771"/>
    <cellStyle name="Normal 12" xfId="19"/>
    <cellStyle name="Normal 12 2" xfId="172"/>
    <cellStyle name="Normal 12 2 2" xfId="370"/>
    <cellStyle name="Normal 12 2 2 2" xfId="754"/>
    <cellStyle name="Normal 12 2 2 3" xfId="1122"/>
    <cellStyle name="Normal 12 2 3" xfId="559"/>
    <cellStyle name="Normal 12 2 4" xfId="933"/>
    <cellStyle name="Normal 12 3" xfId="217"/>
    <cellStyle name="Normal 12 3 2" xfId="601"/>
    <cellStyle name="Normal 12 3 3" xfId="969"/>
    <cellStyle name="Normal 12 4" xfId="406"/>
    <cellStyle name="Normal 12 5" xfId="780"/>
    <cellStyle name="Normal 13" xfId="20"/>
    <cellStyle name="Normal 13 2" xfId="173"/>
    <cellStyle name="Normal 13 2 2" xfId="371"/>
    <cellStyle name="Normal 13 2 2 2" xfId="755"/>
    <cellStyle name="Normal 13 2 2 3" xfId="1123"/>
    <cellStyle name="Normal 13 2 3" xfId="560"/>
    <cellStyle name="Normal 13 2 4" xfId="934"/>
    <cellStyle name="Normal 13 3" xfId="218"/>
    <cellStyle name="Normal 13 3 2" xfId="602"/>
    <cellStyle name="Normal 13 3 3" xfId="970"/>
    <cellStyle name="Normal 13 4" xfId="407"/>
    <cellStyle name="Normal 13 5" xfId="781"/>
    <cellStyle name="Normal 14" xfId="29"/>
    <cellStyle name="Normal 14 2" xfId="174"/>
    <cellStyle name="Normal 14 2 2" xfId="372"/>
    <cellStyle name="Normal 14 2 2 2" xfId="756"/>
    <cellStyle name="Normal 14 2 2 3" xfId="1124"/>
    <cellStyle name="Normal 14 2 3" xfId="561"/>
    <cellStyle name="Normal 14 2 4" xfId="935"/>
    <cellStyle name="Normal 14 3" xfId="227"/>
    <cellStyle name="Normal 14 3 2" xfId="611"/>
    <cellStyle name="Normal 14 3 3" xfId="979"/>
    <cellStyle name="Normal 14 4" xfId="416"/>
    <cellStyle name="Normal 14 5" xfId="790"/>
    <cellStyle name="Normal 15" xfId="38"/>
    <cellStyle name="Normal 15 2" xfId="175"/>
    <cellStyle name="Normal 15 2 2" xfId="373"/>
    <cellStyle name="Normal 15 2 2 2" xfId="757"/>
    <cellStyle name="Normal 15 2 2 3" xfId="1125"/>
    <cellStyle name="Normal 15 2 3" xfId="562"/>
    <cellStyle name="Normal 15 2 4" xfId="936"/>
    <cellStyle name="Normal 15 3" xfId="236"/>
    <cellStyle name="Normal 15 3 2" xfId="620"/>
    <cellStyle name="Normal 15 3 3" xfId="988"/>
    <cellStyle name="Normal 15 4" xfId="425"/>
    <cellStyle name="Normal 15 5" xfId="799"/>
    <cellStyle name="Normal 16" xfId="47"/>
    <cellStyle name="Normal 16 2" xfId="176"/>
    <cellStyle name="Normal 16 2 2" xfId="374"/>
    <cellStyle name="Normal 16 2 2 2" xfId="758"/>
    <cellStyle name="Normal 16 2 2 3" xfId="1126"/>
    <cellStyle name="Normal 16 2 3" xfId="563"/>
    <cellStyle name="Normal 16 2 4" xfId="937"/>
    <cellStyle name="Normal 16 3" xfId="245"/>
    <cellStyle name="Normal 16 3 2" xfId="629"/>
    <cellStyle name="Normal 16 3 3" xfId="997"/>
    <cellStyle name="Normal 16 4" xfId="434"/>
    <cellStyle name="Normal 16 5" xfId="808"/>
    <cellStyle name="Normal 17" xfId="64"/>
    <cellStyle name="Normal 17 2" xfId="177"/>
    <cellStyle name="Normal 17 2 2" xfId="375"/>
    <cellStyle name="Normal 17 2 2 2" xfId="759"/>
    <cellStyle name="Normal 17 2 2 3" xfId="1127"/>
    <cellStyle name="Normal 17 2 3" xfId="564"/>
    <cellStyle name="Normal 17 2 4" xfId="938"/>
    <cellStyle name="Normal 17 3" xfId="262"/>
    <cellStyle name="Normal 17 3 2" xfId="646"/>
    <cellStyle name="Normal 17 3 3" xfId="1014"/>
    <cellStyle name="Normal 17 4" xfId="451"/>
    <cellStyle name="Normal 17 5" xfId="825"/>
    <cellStyle name="Normal 18" xfId="65"/>
    <cellStyle name="Normal 18 2" xfId="178"/>
    <cellStyle name="Normal 18 2 2" xfId="376"/>
    <cellStyle name="Normal 18 2 2 2" xfId="760"/>
    <cellStyle name="Normal 18 2 2 3" xfId="1128"/>
    <cellStyle name="Normal 18 2 3" xfId="565"/>
    <cellStyle name="Normal 18 2 4" xfId="939"/>
    <cellStyle name="Normal 18 3" xfId="263"/>
    <cellStyle name="Normal 18 3 2" xfId="647"/>
    <cellStyle name="Normal 18 3 3" xfId="1015"/>
    <cellStyle name="Normal 18 4" xfId="452"/>
    <cellStyle name="Normal 18 5" xfId="826"/>
    <cellStyle name="Normal 19" xfId="74"/>
    <cellStyle name="Normal 19 2" xfId="179"/>
    <cellStyle name="Normal 19 2 2" xfId="377"/>
    <cellStyle name="Normal 19 2 2 2" xfId="761"/>
    <cellStyle name="Normal 19 2 2 3" xfId="1129"/>
    <cellStyle name="Normal 19 2 3" xfId="566"/>
    <cellStyle name="Normal 19 2 4" xfId="940"/>
    <cellStyle name="Normal 19 3" xfId="272"/>
    <cellStyle name="Normal 19 3 2" xfId="656"/>
    <cellStyle name="Normal 19 3 3" xfId="1024"/>
    <cellStyle name="Normal 19 4" xfId="461"/>
    <cellStyle name="Normal 19 5" xfId="835"/>
    <cellStyle name="Normal 2" xfId="192"/>
    <cellStyle name="Normal 2 2" xfId="1"/>
    <cellStyle name="Normal 2 2 2" xfId="208"/>
    <cellStyle name="Normal 2 2 2 2" xfId="592"/>
    <cellStyle name="Normal 2 2 2 3" xfId="960"/>
    <cellStyle name="Normal 2 2 3" xfId="388"/>
    <cellStyle name="Normal 2 2 4" xfId="576"/>
    <cellStyle name="Normal 2 3" xfId="169"/>
    <cellStyle name="Normal 2 3 2" xfId="367"/>
    <cellStyle name="Normal 2 3 2 2" xfId="751"/>
    <cellStyle name="Normal 2 3 2 3" xfId="1119"/>
    <cellStyle name="Normal 2 3 3" xfId="556"/>
    <cellStyle name="Normal 2 3 4" xfId="930"/>
    <cellStyle name="Normal 2 4" xfId="170"/>
    <cellStyle name="Normal 2 4 2" xfId="368"/>
    <cellStyle name="Normal 2 4 2 2" xfId="752"/>
    <cellStyle name="Normal 2 4 2 3" xfId="1120"/>
    <cellStyle name="Normal 2 4 3" xfId="557"/>
    <cellStyle name="Normal 2 4 4" xfId="931"/>
    <cellStyle name="Normal 2 5" xfId="186"/>
    <cellStyle name="Normal 2 5 2" xfId="384"/>
    <cellStyle name="Normal 2 5 2 2" xfId="768"/>
    <cellStyle name="Normal 2 5 2 3" xfId="1136"/>
    <cellStyle name="Normal 2 5 3" xfId="573"/>
    <cellStyle name="Normal 2 5 4" xfId="947"/>
    <cellStyle name="Normal 2 6" xfId="185"/>
    <cellStyle name="Normal 2 6 2" xfId="383"/>
    <cellStyle name="Normal 2 6 2 2" xfId="767"/>
    <cellStyle name="Normal 2 6 2 3" xfId="1135"/>
    <cellStyle name="Normal 2 6 3" xfId="572"/>
    <cellStyle name="Normal 2 6 4" xfId="946"/>
    <cellStyle name="Normal 2 7" xfId="187"/>
    <cellStyle name="Normal 2 7 2" xfId="574"/>
    <cellStyle name="Normal 2 7 3" xfId="948"/>
    <cellStyle name="Normal 2 8" xfId="188"/>
    <cellStyle name="Normal 2 8 2" xfId="575"/>
    <cellStyle name="Normal 2 8 3" xfId="949"/>
    <cellStyle name="Normal 2 9" xfId="198"/>
    <cellStyle name="Normal 2 9 2" xfId="582"/>
    <cellStyle name="Normal 2 9 3" xfId="950"/>
    <cellStyle name="Normal 20" xfId="83"/>
    <cellStyle name="Normal 20 2" xfId="180"/>
    <cellStyle name="Normal 20 2 2" xfId="378"/>
    <cellStyle name="Normal 20 2 2 2" xfId="762"/>
    <cellStyle name="Normal 20 2 2 3" xfId="1130"/>
    <cellStyle name="Normal 20 2 3" xfId="567"/>
    <cellStyle name="Normal 20 2 4" xfId="941"/>
    <cellStyle name="Normal 20 3" xfId="281"/>
    <cellStyle name="Normal 20 3 2" xfId="665"/>
    <cellStyle name="Normal 20 3 3" xfId="1033"/>
    <cellStyle name="Normal 20 4" xfId="470"/>
    <cellStyle name="Normal 20 5" xfId="844"/>
    <cellStyle name="Normal 21" xfId="92"/>
    <cellStyle name="Normal 21 2" xfId="181"/>
    <cellStyle name="Normal 21 2 2" xfId="379"/>
    <cellStyle name="Normal 21 2 2 2" xfId="763"/>
    <cellStyle name="Normal 21 2 2 3" xfId="1131"/>
    <cellStyle name="Normal 21 2 3" xfId="568"/>
    <cellStyle name="Normal 21 2 4" xfId="942"/>
    <cellStyle name="Normal 21 3" xfId="290"/>
    <cellStyle name="Normal 21 3 2" xfId="674"/>
    <cellStyle name="Normal 21 3 3" xfId="1042"/>
    <cellStyle name="Normal 21 4" xfId="479"/>
    <cellStyle name="Normal 21 5" xfId="853"/>
    <cellStyle name="Normal 22" xfId="196"/>
    <cellStyle name="Normal 23" xfId="191"/>
    <cellStyle name="Normal 25" xfId="133"/>
    <cellStyle name="Normal 25 2" xfId="182"/>
    <cellStyle name="Normal 25 2 2" xfId="380"/>
    <cellStyle name="Normal 25 2 2 2" xfId="764"/>
    <cellStyle name="Normal 25 2 2 3" xfId="1132"/>
    <cellStyle name="Normal 25 2 3" xfId="569"/>
    <cellStyle name="Normal 25 2 4" xfId="943"/>
    <cellStyle name="Normal 25 3" xfId="331"/>
    <cellStyle name="Normal 25 3 2" xfId="715"/>
    <cellStyle name="Normal 25 3 3" xfId="1083"/>
    <cellStyle name="Normal 25 4" xfId="520"/>
    <cellStyle name="Normal 25 5" xfId="894"/>
    <cellStyle name="Normal 26" xfId="134"/>
    <cellStyle name="Normal 26 2" xfId="183"/>
    <cellStyle name="Normal 26 2 2" xfId="381"/>
    <cellStyle name="Normal 26 2 2 2" xfId="765"/>
    <cellStyle name="Normal 26 2 2 3" xfId="1133"/>
    <cellStyle name="Normal 26 2 3" xfId="570"/>
    <cellStyle name="Normal 26 2 4" xfId="944"/>
    <cellStyle name="Normal 26 3" xfId="332"/>
    <cellStyle name="Normal 26 3 2" xfId="716"/>
    <cellStyle name="Normal 26 3 3" xfId="1084"/>
    <cellStyle name="Normal 26 4" xfId="521"/>
    <cellStyle name="Normal 26 5" xfId="895"/>
    <cellStyle name="Normal 27" xfId="143"/>
    <cellStyle name="Normal 27 2" xfId="184"/>
    <cellStyle name="Normal 27 2 2" xfId="382"/>
    <cellStyle name="Normal 27 2 2 2" xfId="766"/>
    <cellStyle name="Normal 27 2 2 3" xfId="1134"/>
    <cellStyle name="Normal 27 2 3" xfId="571"/>
    <cellStyle name="Normal 27 2 4" xfId="945"/>
    <cellStyle name="Normal 27 3" xfId="341"/>
    <cellStyle name="Normal 27 3 2" xfId="725"/>
    <cellStyle name="Normal 27 3 3" xfId="1093"/>
    <cellStyle name="Normal 27 4" xfId="530"/>
    <cellStyle name="Normal 27 5" xfId="904"/>
    <cellStyle name="Normal 28" xfId="160"/>
    <cellStyle name="Normal 28 2" xfId="358"/>
    <cellStyle name="Normal 28 2 2" xfId="742"/>
    <cellStyle name="Normal 28 2 3" xfId="1110"/>
    <cellStyle name="Normal 28 3" xfId="547"/>
    <cellStyle name="Normal 28 4" xfId="921"/>
    <cellStyle name="Normal 3" xfId="2"/>
    <cellStyle name="Normal 3 10" xfId="84"/>
    <cellStyle name="Normal 3 10 2" xfId="282"/>
    <cellStyle name="Normal 3 10 2 2" xfId="666"/>
    <cellStyle name="Normal 3 10 2 3" xfId="1034"/>
    <cellStyle name="Normal 3 10 3" xfId="471"/>
    <cellStyle name="Normal 3 10 4" xfId="845"/>
    <cellStyle name="Normal 3 11" xfId="93"/>
    <cellStyle name="Normal 3 11 2" xfId="291"/>
    <cellStyle name="Normal 3 11 2 2" xfId="675"/>
    <cellStyle name="Normal 3 11 2 3" xfId="1043"/>
    <cellStyle name="Normal 3 11 3" xfId="480"/>
    <cellStyle name="Normal 3 11 4" xfId="854"/>
    <cellStyle name="Normal 3 12" xfId="101"/>
    <cellStyle name="Normal 3 12 2" xfId="299"/>
    <cellStyle name="Normal 3 12 2 2" xfId="683"/>
    <cellStyle name="Normal 3 12 2 3" xfId="1051"/>
    <cellStyle name="Normal 3 12 3" xfId="488"/>
    <cellStyle name="Normal 3 12 4" xfId="862"/>
    <cellStyle name="Normal 3 13" xfId="109"/>
    <cellStyle name="Normal 3 13 2" xfId="307"/>
    <cellStyle name="Normal 3 13 2 2" xfId="691"/>
    <cellStyle name="Normal 3 13 2 3" xfId="1059"/>
    <cellStyle name="Normal 3 13 3" xfId="496"/>
    <cellStyle name="Normal 3 13 4" xfId="870"/>
    <cellStyle name="Normal 3 14" xfId="117"/>
    <cellStyle name="Normal 3 14 2" xfId="315"/>
    <cellStyle name="Normal 3 14 2 2" xfId="699"/>
    <cellStyle name="Normal 3 14 2 3" xfId="1067"/>
    <cellStyle name="Normal 3 14 3" xfId="504"/>
    <cellStyle name="Normal 3 14 4" xfId="878"/>
    <cellStyle name="Normal 3 15" xfId="125"/>
    <cellStyle name="Normal 3 15 2" xfId="323"/>
    <cellStyle name="Normal 3 15 2 2" xfId="707"/>
    <cellStyle name="Normal 3 15 2 3" xfId="1075"/>
    <cellStyle name="Normal 3 15 3" xfId="512"/>
    <cellStyle name="Normal 3 15 4" xfId="886"/>
    <cellStyle name="Normal 3 16" xfId="135"/>
    <cellStyle name="Normal 3 16 2" xfId="333"/>
    <cellStyle name="Normal 3 16 2 2" xfId="717"/>
    <cellStyle name="Normal 3 16 2 3" xfId="1085"/>
    <cellStyle name="Normal 3 16 3" xfId="522"/>
    <cellStyle name="Normal 3 16 4" xfId="896"/>
    <cellStyle name="Normal 3 17" xfId="144"/>
    <cellStyle name="Normal 3 17 2" xfId="342"/>
    <cellStyle name="Normal 3 17 2 2" xfId="726"/>
    <cellStyle name="Normal 3 17 2 3" xfId="1094"/>
    <cellStyle name="Normal 3 17 3" xfId="531"/>
    <cellStyle name="Normal 3 17 4" xfId="905"/>
    <cellStyle name="Normal 3 18" xfId="152"/>
    <cellStyle name="Normal 3 18 2" xfId="350"/>
    <cellStyle name="Normal 3 18 2 2" xfId="734"/>
    <cellStyle name="Normal 3 18 2 3" xfId="1102"/>
    <cellStyle name="Normal 3 18 3" xfId="539"/>
    <cellStyle name="Normal 3 18 4" xfId="913"/>
    <cellStyle name="Normal 3 19" xfId="161"/>
    <cellStyle name="Normal 3 19 2" xfId="359"/>
    <cellStyle name="Normal 3 19 2 2" xfId="743"/>
    <cellStyle name="Normal 3 19 2 3" xfId="1111"/>
    <cellStyle name="Normal 3 19 3" xfId="548"/>
    <cellStyle name="Normal 3 19 4" xfId="922"/>
    <cellStyle name="Normal 3 2" xfId="11"/>
    <cellStyle name="Normal 3 2 2" xfId="209"/>
    <cellStyle name="Normal 3 2 2 2" xfId="593"/>
    <cellStyle name="Normal 3 2 2 3" xfId="961"/>
    <cellStyle name="Normal 3 2 3" xfId="398"/>
    <cellStyle name="Normal 3 2 4" xfId="772"/>
    <cellStyle name="Normal 3 20" xfId="199"/>
    <cellStyle name="Normal 3 20 2" xfId="583"/>
    <cellStyle name="Normal 3 20 3" xfId="951"/>
    <cellStyle name="Normal 3 21" xfId="389"/>
    <cellStyle name="Normal 3 22" xfId="577"/>
    <cellStyle name="Normal 3 3" xfId="21"/>
    <cellStyle name="Normal 3 3 2" xfId="219"/>
    <cellStyle name="Normal 3 3 2 2" xfId="603"/>
    <cellStyle name="Normal 3 3 2 3" xfId="971"/>
    <cellStyle name="Normal 3 3 3" xfId="408"/>
    <cellStyle name="Normal 3 3 4" xfId="782"/>
    <cellStyle name="Normal 3 4" xfId="30"/>
    <cellStyle name="Normal 3 4 2" xfId="228"/>
    <cellStyle name="Normal 3 4 2 2" xfId="612"/>
    <cellStyle name="Normal 3 4 2 3" xfId="980"/>
    <cellStyle name="Normal 3 4 3" xfId="417"/>
    <cellStyle name="Normal 3 4 4" xfId="791"/>
    <cellStyle name="Normal 3 5" xfId="39"/>
    <cellStyle name="Normal 3 5 2" xfId="237"/>
    <cellStyle name="Normal 3 5 2 2" xfId="621"/>
    <cellStyle name="Normal 3 5 2 3" xfId="989"/>
    <cellStyle name="Normal 3 5 3" xfId="426"/>
    <cellStyle name="Normal 3 5 4" xfId="800"/>
    <cellStyle name="Normal 3 6" xfId="48"/>
    <cellStyle name="Normal 3 6 2" xfId="246"/>
    <cellStyle name="Normal 3 6 2 2" xfId="630"/>
    <cellStyle name="Normal 3 6 2 3" xfId="998"/>
    <cellStyle name="Normal 3 6 3" xfId="435"/>
    <cellStyle name="Normal 3 6 4" xfId="809"/>
    <cellStyle name="Normal 3 7" xfId="56"/>
    <cellStyle name="Normal 3 7 2" xfId="254"/>
    <cellStyle name="Normal 3 7 2 2" xfId="638"/>
    <cellStyle name="Normal 3 7 2 3" xfId="1006"/>
    <cellStyle name="Normal 3 7 3" xfId="443"/>
    <cellStyle name="Normal 3 7 4" xfId="817"/>
    <cellStyle name="Normal 3 8" xfId="66"/>
    <cellStyle name="Normal 3 8 2" xfId="264"/>
    <cellStyle name="Normal 3 8 2 2" xfId="648"/>
    <cellStyle name="Normal 3 8 2 3" xfId="1016"/>
    <cellStyle name="Normal 3 8 3" xfId="453"/>
    <cellStyle name="Normal 3 8 4" xfId="827"/>
    <cellStyle name="Normal 3 9" xfId="75"/>
    <cellStyle name="Normal 3 9 2" xfId="273"/>
    <cellStyle name="Normal 3 9 2 2" xfId="657"/>
    <cellStyle name="Normal 3 9 2 3" xfId="1025"/>
    <cellStyle name="Normal 3 9 3" xfId="462"/>
    <cellStyle name="Normal 3 9 4" xfId="836"/>
    <cellStyle name="Normal 4" xfId="3"/>
    <cellStyle name="Normal 4 10" xfId="85"/>
    <cellStyle name="Normal 4 10 2" xfId="283"/>
    <cellStyle name="Normal 4 10 2 2" xfId="667"/>
    <cellStyle name="Normal 4 10 2 3" xfId="1035"/>
    <cellStyle name="Normal 4 10 3" xfId="472"/>
    <cellStyle name="Normal 4 10 4" xfId="846"/>
    <cellStyle name="Normal 4 11" xfId="94"/>
    <cellStyle name="Normal 4 11 2" xfId="292"/>
    <cellStyle name="Normal 4 11 2 2" xfId="676"/>
    <cellStyle name="Normal 4 11 2 3" xfId="1044"/>
    <cellStyle name="Normal 4 11 3" xfId="481"/>
    <cellStyle name="Normal 4 11 4" xfId="855"/>
    <cellStyle name="Normal 4 12" xfId="102"/>
    <cellStyle name="Normal 4 12 2" xfId="300"/>
    <cellStyle name="Normal 4 12 2 2" xfId="684"/>
    <cellStyle name="Normal 4 12 2 3" xfId="1052"/>
    <cellStyle name="Normal 4 12 3" xfId="489"/>
    <cellStyle name="Normal 4 12 4" xfId="863"/>
    <cellStyle name="Normal 4 13" xfId="110"/>
    <cellStyle name="Normal 4 13 2" xfId="308"/>
    <cellStyle name="Normal 4 13 2 2" xfId="692"/>
    <cellStyle name="Normal 4 13 2 3" xfId="1060"/>
    <cellStyle name="Normal 4 13 3" xfId="497"/>
    <cellStyle name="Normal 4 13 4" xfId="871"/>
    <cellStyle name="Normal 4 14" xfId="118"/>
    <cellStyle name="Normal 4 14 2" xfId="316"/>
    <cellStyle name="Normal 4 14 2 2" xfId="700"/>
    <cellStyle name="Normal 4 14 2 3" xfId="1068"/>
    <cellStyle name="Normal 4 14 3" xfId="505"/>
    <cellStyle name="Normal 4 14 4" xfId="879"/>
    <cellStyle name="Normal 4 15" xfId="126"/>
    <cellStyle name="Normal 4 15 2" xfId="324"/>
    <cellStyle name="Normal 4 15 2 2" xfId="708"/>
    <cellStyle name="Normal 4 15 2 3" xfId="1076"/>
    <cellStyle name="Normal 4 15 3" xfId="513"/>
    <cellStyle name="Normal 4 15 4" xfId="887"/>
    <cellStyle name="Normal 4 16" xfId="136"/>
    <cellStyle name="Normal 4 16 2" xfId="334"/>
    <cellStyle name="Normal 4 16 2 2" xfId="718"/>
    <cellStyle name="Normal 4 16 2 3" xfId="1086"/>
    <cellStyle name="Normal 4 16 3" xfId="523"/>
    <cellStyle name="Normal 4 16 4" xfId="897"/>
    <cellStyle name="Normal 4 17" xfId="145"/>
    <cellStyle name="Normal 4 17 2" xfId="343"/>
    <cellStyle name="Normal 4 17 2 2" xfId="727"/>
    <cellStyle name="Normal 4 17 2 3" xfId="1095"/>
    <cellStyle name="Normal 4 17 3" xfId="532"/>
    <cellStyle name="Normal 4 17 4" xfId="906"/>
    <cellStyle name="Normal 4 18" xfId="153"/>
    <cellStyle name="Normal 4 18 2" xfId="351"/>
    <cellStyle name="Normal 4 18 2 2" xfId="735"/>
    <cellStyle name="Normal 4 18 2 3" xfId="1103"/>
    <cellStyle name="Normal 4 18 3" xfId="540"/>
    <cellStyle name="Normal 4 18 4" xfId="914"/>
    <cellStyle name="Normal 4 19" xfId="162"/>
    <cellStyle name="Normal 4 19 2" xfId="360"/>
    <cellStyle name="Normal 4 19 2 2" xfId="744"/>
    <cellStyle name="Normal 4 19 2 3" xfId="1112"/>
    <cellStyle name="Normal 4 19 3" xfId="549"/>
    <cellStyle name="Normal 4 19 4" xfId="923"/>
    <cellStyle name="Normal 4 2" xfId="12"/>
    <cellStyle name="Normal 4 2 2" xfId="210"/>
    <cellStyle name="Normal 4 2 2 2" xfId="594"/>
    <cellStyle name="Normal 4 2 2 3" xfId="962"/>
    <cellStyle name="Normal 4 2 3" xfId="399"/>
    <cellStyle name="Normal 4 2 4" xfId="773"/>
    <cellStyle name="Normal 4 20" xfId="200"/>
    <cellStyle name="Normal 4 20 2" xfId="584"/>
    <cellStyle name="Normal 4 20 3" xfId="952"/>
    <cellStyle name="Normal 4 21" xfId="390"/>
    <cellStyle name="Normal 4 22" xfId="581"/>
    <cellStyle name="Normal 4 3" xfId="22"/>
    <cellStyle name="Normal 4 3 2" xfId="220"/>
    <cellStyle name="Normal 4 3 2 2" xfId="604"/>
    <cellStyle name="Normal 4 3 2 3" xfId="972"/>
    <cellStyle name="Normal 4 3 3" xfId="409"/>
    <cellStyle name="Normal 4 3 4" xfId="783"/>
    <cellStyle name="Normal 4 4" xfId="31"/>
    <cellStyle name="Normal 4 4 2" xfId="229"/>
    <cellStyle name="Normal 4 4 2 2" xfId="613"/>
    <cellStyle name="Normal 4 4 2 3" xfId="981"/>
    <cellStyle name="Normal 4 4 3" xfId="418"/>
    <cellStyle name="Normal 4 4 4" xfId="792"/>
    <cellStyle name="Normal 4 5" xfId="40"/>
    <cellStyle name="Normal 4 5 2" xfId="238"/>
    <cellStyle name="Normal 4 5 2 2" xfId="622"/>
    <cellStyle name="Normal 4 5 2 3" xfId="990"/>
    <cellStyle name="Normal 4 5 3" xfId="427"/>
    <cellStyle name="Normal 4 5 4" xfId="801"/>
    <cellStyle name="Normal 4 6" xfId="49"/>
    <cellStyle name="Normal 4 6 2" xfId="247"/>
    <cellStyle name="Normal 4 6 2 2" xfId="631"/>
    <cellStyle name="Normal 4 6 2 3" xfId="999"/>
    <cellStyle name="Normal 4 6 3" xfId="436"/>
    <cellStyle name="Normal 4 6 4" xfId="810"/>
    <cellStyle name="Normal 4 7" xfId="57"/>
    <cellStyle name="Normal 4 7 2" xfId="255"/>
    <cellStyle name="Normal 4 7 2 2" xfId="639"/>
    <cellStyle name="Normal 4 7 2 3" xfId="1007"/>
    <cellStyle name="Normal 4 7 3" xfId="444"/>
    <cellStyle name="Normal 4 7 4" xfId="818"/>
    <cellStyle name="Normal 4 8" xfId="67"/>
    <cellStyle name="Normal 4 8 2" xfId="265"/>
    <cellStyle name="Normal 4 8 2 2" xfId="649"/>
    <cellStyle name="Normal 4 8 2 3" xfId="1017"/>
    <cellStyle name="Normal 4 8 3" xfId="454"/>
    <cellStyle name="Normal 4 8 4" xfId="828"/>
    <cellStyle name="Normal 4 9" xfId="76"/>
    <cellStyle name="Normal 4 9 2" xfId="274"/>
    <cellStyle name="Normal 4 9 2 2" xfId="658"/>
    <cellStyle name="Normal 4 9 2 3" xfId="1026"/>
    <cellStyle name="Normal 4 9 3" xfId="463"/>
    <cellStyle name="Normal 4 9 4" xfId="837"/>
    <cellStyle name="Normal 5" xfId="4"/>
    <cellStyle name="Normal 5 10" xfId="86"/>
    <cellStyle name="Normal 5 10 2" xfId="284"/>
    <cellStyle name="Normal 5 10 2 2" xfId="668"/>
    <cellStyle name="Normal 5 10 2 3" xfId="1036"/>
    <cellStyle name="Normal 5 10 3" xfId="473"/>
    <cellStyle name="Normal 5 10 4" xfId="847"/>
    <cellStyle name="Normal 5 11" xfId="95"/>
    <cellStyle name="Normal 5 11 2" xfId="293"/>
    <cellStyle name="Normal 5 11 2 2" xfId="677"/>
    <cellStyle name="Normal 5 11 2 3" xfId="1045"/>
    <cellStyle name="Normal 5 11 3" xfId="482"/>
    <cellStyle name="Normal 5 11 4" xfId="856"/>
    <cellStyle name="Normal 5 12" xfId="103"/>
    <cellStyle name="Normal 5 12 2" xfId="301"/>
    <cellStyle name="Normal 5 12 2 2" xfId="685"/>
    <cellStyle name="Normal 5 12 2 3" xfId="1053"/>
    <cellStyle name="Normal 5 12 3" xfId="490"/>
    <cellStyle name="Normal 5 12 4" xfId="864"/>
    <cellStyle name="Normal 5 13" xfId="111"/>
    <cellStyle name="Normal 5 13 2" xfId="309"/>
    <cellStyle name="Normal 5 13 2 2" xfId="693"/>
    <cellStyle name="Normal 5 13 2 3" xfId="1061"/>
    <cellStyle name="Normal 5 13 3" xfId="498"/>
    <cellStyle name="Normal 5 13 4" xfId="872"/>
    <cellStyle name="Normal 5 14" xfId="119"/>
    <cellStyle name="Normal 5 14 2" xfId="317"/>
    <cellStyle name="Normal 5 14 2 2" xfId="701"/>
    <cellStyle name="Normal 5 14 2 3" xfId="1069"/>
    <cellStyle name="Normal 5 14 3" xfId="506"/>
    <cellStyle name="Normal 5 14 4" xfId="880"/>
    <cellStyle name="Normal 5 15" xfId="127"/>
    <cellStyle name="Normal 5 15 2" xfId="325"/>
    <cellStyle name="Normal 5 15 2 2" xfId="709"/>
    <cellStyle name="Normal 5 15 2 3" xfId="1077"/>
    <cellStyle name="Normal 5 15 3" xfId="514"/>
    <cellStyle name="Normal 5 15 4" xfId="888"/>
    <cellStyle name="Normal 5 16" xfId="137"/>
    <cellStyle name="Normal 5 16 2" xfId="335"/>
    <cellStyle name="Normal 5 16 2 2" xfId="719"/>
    <cellStyle name="Normal 5 16 2 3" xfId="1087"/>
    <cellStyle name="Normal 5 16 3" xfId="524"/>
    <cellStyle name="Normal 5 16 4" xfId="898"/>
    <cellStyle name="Normal 5 17" xfId="146"/>
    <cellStyle name="Normal 5 17 2" xfId="344"/>
    <cellStyle name="Normal 5 17 2 2" xfId="728"/>
    <cellStyle name="Normal 5 17 2 3" xfId="1096"/>
    <cellStyle name="Normal 5 17 3" xfId="533"/>
    <cellStyle name="Normal 5 17 4" xfId="907"/>
    <cellStyle name="Normal 5 18" xfId="154"/>
    <cellStyle name="Normal 5 18 2" xfId="352"/>
    <cellStyle name="Normal 5 18 2 2" xfId="736"/>
    <cellStyle name="Normal 5 18 2 3" xfId="1104"/>
    <cellStyle name="Normal 5 18 3" xfId="541"/>
    <cellStyle name="Normal 5 18 4" xfId="915"/>
    <cellStyle name="Normal 5 19" xfId="163"/>
    <cellStyle name="Normal 5 19 2" xfId="361"/>
    <cellStyle name="Normal 5 19 2 2" xfId="745"/>
    <cellStyle name="Normal 5 19 2 3" xfId="1113"/>
    <cellStyle name="Normal 5 19 3" xfId="550"/>
    <cellStyle name="Normal 5 19 4" xfId="924"/>
    <cellStyle name="Normal 5 2" xfId="13"/>
    <cellStyle name="Normal 5 2 2" xfId="211"/>
    <cellStyle name="Normal 5 2 2 2" xfId="595"/>
    <cellStyle name="Normal 5 2 2 3" xfId="963"/>
    <cellStyle name="Normal 5 2 3" xfId="400"/>
    <cellStyle name="Normal 5 2 4" xfId="774"/>
    <cellStyle name="Normal 5 20" xfId="201"/>
    <cellStyle name="Normal 5 20 2" xfId="585"/>
    <cellStyle name="Normal 5 20 3" xfId="953"/>
    <cellStyle name="Normal 5 21" xfId="391"/>
    <cellStyle name="Normal 5 22" xfId="578"/>
    <cellStyle name="Normal 5 3" xfId="23"/>
    <cellStyle name="Normal 5 3 2" xfId="221"/>
    <cellStyle name="Normal 5 3 2 2" xfId="605"/>
    <cellStyle name="Normal 5 3 2 3" xfId="973"/>
    <cellStyle name="Normal 5 3 3" xfId="410"/>
    <cellStyle name="Normal 5 3 4" xfId="784"/>
    <cellStyle name="Normal 5 4" xfId="32"/>
    <cellStyle name="Normal 5 4 2" xfId="230"/>
    <cellStyle name="Normal 5 4 2 2" xfId="614"/>
    <cellStyle name="Normal 5 4 2 3" xfId="982"/>
    <cellStyle name="Normal 5 4 3" xfId="419"/>
    <cellStyle name="Normal 5 4 4" xfId="793"/>
    <cellStyle name="Normal 5 5" xfId="41"/>
    <cellStyle name="Normal 5 5 2" xfId="239"/>
    <cellStyle name="Normal 5 5 2 2" xfId="623"/>
    <cellStyle name="Normal 5 5 2 3" xfId="991"/>
    <cellStyle name="Normal 5 5 3" xfId="428"/>
    <cellStyle name="Normal 5 5 4" xfId="802"/>
    <cellStyle name="Normal 5 6" xfId="50"/>
    <cellStyle name="Normal 5 6 2" xfId="248"/>
    <cellStyle name="Normal 5 6 2 2" xfId="632"/>
    <cellStyle name="Normal 5 6 2 3" xfId="1000"/>
    <cellStyle name="Normal 5 6 3" xfId="437"/>
    <cellStyle name="Normal 5 6 4" xfId="811"/>
    <cellStyle name="Normal 5 7" xfId="58"/>
    <cellStyle name="Normal 5 7 2" xfId="256"/>
    <cellStyle name="Normal 5 7 2 2" xfId="640"/>
    <cellStyle name="Normal 5 7 2 3" xfId="1008"/>
    <cellStyle name="Normal 5 7 3" xfId="445"/>
    <cellStyle name="Normal 5 7 4" xfId="819"/>
    <cellStyle name="Normal 5 8" xfId="68"/>
    <cellStyle name="Normal 5 8 2" xfId="266"/>
    <cellStyle name="Normal 5 8 2 2" xfId="650"/>
    <cellStyle name="Normal 5 8 2 3" xfId="1018"/>
    <cellStyle name="Normal 5 8 3" xfId="455"/>
    <cellStyle name="Normal 5 8 4" xfId="829"/>
    <cellStyle name="Normal 5 9" xfId="77"/>
    <cellStyle name="Normal 5 9 2" xfId="275"/>
    <cellStyle name="Normal 5 9 2 2" xfId="659"/>
    <cellStyle name="Normal 5 9 2 3" xfId="1027"/>
    <cellStyle name="Normal 5 9 3" xfId="464"/>
    <cellStyle name="Normal 5 9 4" xfId="838"/>
    <cellStyle name="Normal 6" xfId="5"/>
    <cellStyle name="Normal 6 10" xfId="87"/>
    <cellStyle name="Normal 6 10 2" xfId="285"/>
    <cellStyle name="Normal 6 10 2 2" xfId="669"/>
    <cellStyle name="Normal 6 10 2 3" xfId="1037"/>
    <cellStyle name="Normal 6 10 3" xfId="474"/>
    <cellStyle name="Normal 6 10 4" xfId="848"/>
    <cellStyle name="Normal 6 11" xfId="96"/>
    <cellStyle name="Normal 6 11 2" xfId="294"/>
    <cellStyle name="Normal 6 11 2 2" xfId="678"/>
    <cellStyle name="Normal 6 11 2 3" xfId="1046"/>
    <cellStyle name="Normal 6 11 3" xfId="483"/>
    <cellStyle name="Normal 6 11 4" xfId="857"/>
    <cellStyle name="Normal 6 12" xfId="104"/>
    <cellStyle name="Normal 6 12 2" xfId="302"/>
    <cellStyle name="Normal 6 12 2 2" xfId="686"/>
    <cellStyle name="Normal 6 12 2 3" xfId="1054"/>
    <cellStyle name="Normal 6 12 3" xfId="491"/>
    <cellStyle name="Normal 6 12 4" xfId="865"/>
    <cellStyle name="Normal 6 13" xfId="112"/>
    <cellStyle name="Normal 6 13 2" xfId="310"/>
    <cellStyle name="Normal 6 13 2 2" xfId="694"/>
    <cellStyle name="Normal 6 13 2 3" xfId="1062"/>
    <cellStyle name="Normal 6 13 3" xfId="499"/>
    <cellStyle name="Normal 6 13 4" xfId="873"/>
    <cellStyle name="Normal 6 14" xfId="120"/>
    <cellStyle name="Normal 6 14 2" xfId="318"/>
    <cellStyle name="Normal 6 14 2 2" xfId="702"/>
    <cellStyle name="Normal 6 14 2 3" xfId="1070"/>
    <cellStyle name="Normal 6 14 3" xfId="507"/>
    <cellStyle name="Normal 6 14 4" xfId="881"/>
    <cellStyle name="Normal 6 15" xfId="128"/>
    <cellStyle name="Normal 6 15 2" xfId="326"/>
    <cellStyle name="Normal 6 15 2 2" xfId="710"/>
    <cellStyle name="Normal 6 15 2 3" xfId="1078"/>
    <cellStyle name="Normal 6 15 3" xfId="515"/>
    <cellStyle name="Normal 6 15 4" xfId="889"/>
    <cellStyle name="Normal 6 16" xfId="138"/>
    <cellStyle name="Normal 6 16 2" xfId="336"/>
    <cellStyle name="Normal 6 16 2 2" xfId="720"/>
    <cellStyle name="Normal 6 16 2 3" xfId="1088"/>
    <cellStyle name="Normal 6 16 3" xfId="525"/>
    <cellStyle name="Normal 6 16 4" xfId="899"/>
    <cellStyle name="Normal 6 17" xfId="147"/>
    <cellStyle name="Normal 6 17 2" xfId="345"/>
    <cellStyle name="Normal 6 17 2 2" xfId="729"/>
    <cellStyle name="Normal 6 17 2 3" xfId="1097"/>
    <cellStyle name="Normal 6 17 3" xfId="534"/>
    <cellStyle name="Normal 6 17 4" xfId="908"/>
    <cellStyle name="Normal 6 18" xfId="155"/>
    <cellStyle name="Normal 6 18 2" xfId="353"/>
    <cellStyle name="Normal 6 18 2 2" xfId="737"/>
    <cellStyle name="Normal 6 18 2 3" xfId="1105"/>
    <cellStyle name="Normal 6 18 3" xfId="542"/>
    <cellStyle name="Normal 6 18 4" xfId="916"/>
    <cellStyle name="Normal 6 19" xfId="164"/>
    <cellStyle name="Normal 6 19 2" xfId="362"/>
    <cellStyle name="Normal 6 19 2 2" xfId="746"/>
    <cellStyle name="Normal 6 19 2 3" xfId="1114"/>
    <cellStyle name="Normal 6 19 3" xfId="551"/>
    <cellStyle name="Normal 6 19 4" xfId="925"/>
    <cellStyle name="Normal 6 2" xfId="14"/>
    <cellStyle name="Normal 6 2 2" xfId="212"/>
    <cellStyle name="Normal 6 2 2 2" xfId="596"/>
    <cellStyle name="Normal 6 2 2 3" xfId="964"/>
    <cellStyle name="Normal 6 2 3" xfId="401"/>
    <cellStyle name="Normal 6 2 4" xfId="775"/>
    <cellStyle name="Normal 6 20" xfId="202"/>
    <cellStyle name="Normal 6 20 2" xfId="586"/>
    <cellStyle name="Normal 6 20 3" xfId="954"/>
    <cellStyle name="Normal 6 21" xfId="392"/>
    <cellStyle name="Normal 6 22" xfId="387"/>
    <cellStyle name="Normal 6 3" xfId="24"/>
    <cellStyle name="Normal 6 3 2" xfId="222"/>
    <cellStyle name="Normal 6 3 2 2" xfId="606"/>
    <cellStyle name="Normal 6 3 2 3" xfId="974"/>
    <cellStyle name="Normal 6 3 3" xfId="411"/>
    <cellStyle name="Normal 6 3 4" xfId="785"/>
    <cellStyle name="Normal 6 4" xfId="33"/>
    <cellStyle name="Normal 6 4 2" xfId="231"/>
    <cellStyle name="Normal 6 4 2 2" xfId="615"/>
    <cellStyle name="Normal 6 4 2 3" xfId="983"/>
    <cellStyle name="Normal 6 4 3" xfId="420"/>
    <cellStyle name="Normal 6 4 4" xfId="794"/>
    <cellStyle name="Normal 6 5" xfId="42"/>
    <cellStyle name="Normal 6 5 2" xfId="240"/>
    <cellStyle name="Normal 6 5 2 2" xfId="624"/>
    <cellStyle name="Normal 6 5 2 3" xfId="992"/>
    <cellStyle name="Normal 6 5 3" xfId="429"/>
    <cellStyle name="Normal 6 5 4" xfId="803"/>
    <cellStyle name="Normal 6 6" xfId="51"/>
    <cellStyle name="Normal 6 6 2" xfId="249"/>
    <cellStyle name="Normal 6 6 2 2" xfId="633"/>
    <cellStyle name="Normal 6 6 2 3" xfId="1001"/>
    <cellStyle name="Normal 6 6 3" xfId="438"/>
    <cellStyle name="Normal 6 6 4" xfId="812"/>
    <cellStyle name="Normal 6 7" xfId="59"/>
    <cellStyle name="Normal 6 7 2" xfId="257"/>
    <cellStyle name="Normal 6 7 2 2" xfId="641"/>
    <cellStyle name="Normal 6 7 2 3" xfId="1009"/>
    <cellStyle name="Normal 6 7 3" xfId="446"/>
    <cellStyle name="Normal 6 7 4" xfId="820"/>
    <cellStyle name="Normal 6 8" xfId="69"/>
    <cellStyle name="Normal 6 8 2" xfId="267"/>
    <cellStyle name="Normal 6 8 2 2" xfId="651"/>
    <cellStyle name="Normal 6 8 2 3" xfId="1019"/>
    <cellStyle name="Normal 6 8 3" xfId="456"/>
    <cellStyle name="Normal 6 8 4" xfId="830"/>
    <cellStyle name="Normal 6 9" xfId="78"/>
    <cellStyle name="Normal 6 9 2" xfId="276"/>
    <cellStyle name="Normal 6 9 2 2" xfId="660"/>
    <cellStyle name="Normal 6 9 2 3" xfId="1028"/>
    <cellStyle name="Normal 6 9 3" xfId="465"/>
    <cellStyle name="Normal 6 9 4" xfId="839"/>
    <cellStyle name="Normal 7" xfId="6"/>
    <cellStyle name="Normal 7 10" xfId="88"/>
    <cellStyle name="Normal 7 10 2" xfId="286"/>
    <cellStyle name="Normal 7 10 2 2" xfId="670"/>
    <cellStyle name="Normal 7 10 2 3" xfId="1038"/>
    <cellStyle name="Normal 7 10 3" xfId="475"/>
    <cellStyle name="Normal 7 10 4" xfId="849"/>
    <cellStyle name="Normal 7 11" xfId="97"/>
    <cellStyle name="Normal 7 11 2" xfId="295"/>
    <cellStyle name="Normal 7 11 2 2" xfId="679"/>
    <cellStyle name="Normal 7 11 2 3" xfId="1047"/>
    <cellStyle name="Normal 7 11 3" xfId="484"/>
    <cellStyle name="Normal 7 11 4" xfId="858"/>
    <cellStyle name="Normal 7 12" xfId="105"/>
    <cellStyle name="Normal 7 12 2" xfId="303"/>
    <cellStyle name="Normal 7 12 2 2" xfId="687"/>
    <cellStyle name="Normal 7 12 2 3" xfId="1055"/>
    <cellStyle name="Normal 7 12 3" xfId="492"/>
    <cellStyle name="Normal 7 12 4" xfId="866"/>
    <cellStyle name="Normal 7 13" xfId="113"/>
    <cellStyle name="Normal 7 13 2" xfId="311"/>
    <cellStyle name="Normal 7 13 2 2" xfId="695"/>
    <cellStyle name="Normal 7 13 2 3" xfId="1063"/>
    <cellStyle name="Normal 7 13 3" xfId="500"/>
    <cellStyle name="Normal 7 13 4" xfId="874"/>
    <cellStyle name="Normal 7 14" xfId="121"/>
    <cellStyle name="Normal 7 14 2" xfId="319"/>
    <cellStyle name="Normal 7 14 2 2" xfId="703"/>
    <cellStyle name="Normal 7 14 2 3" xfId="1071"/>
    <cellStyle name="Normal 7 14 3" xfId="508"/>
    <cellStyle name="Normal 7 14 4" xfId="882"/>
    <cellStyle name="Normal 7 15" xfId="129"/>
    <cellStyle name="Normal 7 15 2" xfId="327"/>
    <cellStyle name="Normal 7 15 2 2" xfId="711"/>
    <cellStyle name="Normal 7 15 2 3" xfId="1079"/>
    <cellStyle name="Normal 7 15 3" xfId="516"/>
    <cellStyle name="Normal 7 15 4" xfId="890"/>
    <cellStyle name="Normal 7 16" xfId="139"/>
    <cellStyle name="Normal 7 16 2" xfId="337"/>
    <cellStyle name="Normal 7 16 2 2" xfId="721"/>
    <cellStyle name="Normal 7 16 2 3" xfId="1089"/>
    <cellStyle name="Normal 7 16 3" xfId="526"/>
    <cellStyle name="Normal 7 16 4" xfId="900"/>
    <cellStyle name="Normal 7 17" xfId="148"/>
    <cellStyle name="Normal 7 17 2" xfId="346"/>
    <cellStyle name="Normal 7 17 2 2" xfId="730"/>
    <cellStyle name="Normal 7 17 2 3" xfId="1098"/>
    <cellStyle name="Normal 7 17 3" xfId="535"/>
    <cellStyle name="Normal 7 17 4" xfId="909"/>
    <cellStyle name="Normal 7 18" xfId="156"/>
    <cellStyle name="Normal 7 18 2" xfId="354"/>
    <cellStyle name="Normal 7 18 2 2" xfId="738"/>
    <cellStyle name="Normal 7 18 2 3" xfId="1106"/>
    <cellStyle name="Normal 7 18 3" xfId="543"/>
    <cellStyle name="Normal 7 18 4" xfId="917"/>
    <cellStyle name="Normal 7 19" xfId="165"/>
    <cellStyle name="Normal 7 19 2" xfId="363"/>
    <cellStyle name="Normal 7 19 2 2" xfId="747"/>
    <cellStyle name="Normal 7 19 2 3" xfId="1115"/>
    <cellStyle name="Normal 7 19 3" xfId="552"/>
    <cellStyle name="Normal 7 19 4" xfId="926"/>
    <cellStyle name="Normal 7 2" xfId="15"/>
    <cellStyle name="Normal 7 2 2" xfId="213"/>
    <cellStyle name="Normal 7 2 2 2" xfId="597"/>
    <cellStyle name="Normal 7 2 2 3" xfId="965"/>
    <cellStyle name="Normal 7 2 3" xfId="402"/>
    <cellStyle name="Normal 7 2 4" xfId="776"/>
    <cellStyle name="Normal 7 20" xfId="203"/>
    <cellStyle name="Normal 7 20 2" xfId="587"/>
    <cellStyle name="Normal 7 20 3" xfId="955"/>
    <cellStyle name="Normal 7 21" xfId="393"/>
    <cellStyle name="Normal 7 22" xfId="770"/>
    <cellStyle name="Normal 7 3" xfId="25"/>
    <cellStyle name="Normal 7 3 2" xfId="223"/>
    <cellStyle name="Normal 7 3 2 2" xfId="607"/>
    <cellStyle name="Normal 7 3 2 3" xfId="975"/>
    <cellStyle name="Normal 7 3 3" xfId="412"/>
    <cellStyle name="Normal 7 3 4" xfId="786"/>
    <cellStyle name="Normal 7 4" xfId="34"/>
    <cellStyle name="Normal 7 4 2" xfId="232"/>
    <cellStyle name="Normal 7 4 2 2" xfId="616"/>
    <cellStyle name="Normal 7 4 2 3" xfId="984"/>
    <cellStyle name="Normal 7 4 3" xfId="421"/>
    <cellStyle name="Normal 7 4 4" xfId="795"/>
    <cellStyle name="Normal 7 5" xfId="43"/>
    <cellStyle name="Normal 7 5 2" xfId="241"/>
    <cellStyle name="Normal 7 5 2 2" xfId="625"/>
    <cellStyle name="Normal 7 5 2 3" xfId="993"/>
    <cellStyle name="Normal 7 5 3" xfId="430"/>
    <cellStyle name="Normal 7 5 4" xfId="804"/>
    <cellStyle name="Normal 7 6" xfId="52"/>
    <cellStyle name="Normal 7 6 2" xfId="250"/>
    <cellStyle name="Normal 7 6 2 2" xfId="634"/>
    <cellStyle name="Normal 7 6 2 3" xfId="1002"/>
    <cellStyle name="Normal 7 6 3" xfId="439"/>
    <cellStyle name="Normal 7 6 4" xfId="813"/>
    <cellStyle name="Normal 7 7" xfId="60"/>
    <cellStyle name="Normal 7 7 2" xfId="258"/>
    <cellStyle name="Normal 7 7 2 2" xfId="642"/>
    <cellStyle name="Normal 7 7 2 3" xfId="1010"/>
    <cellStyle name="Normal 7 7 3" xfId="447"/>
    <cellStyle name="Normal 7 7 4" xfId="821"/>
    <cellStyle name="Normal 7 8" xfId="70"/>
    <cellStyle name="Normal 7 8 2" xfId="268"/>
    <cellStyle name="Normal 7 8 2 2" xfId="652"/>
    <cellStyle name="Normal 7 8 2 3" xfId="1020"/>
    <cellStyle name="Normal 7 8 3" xfId="457"/>
    <cellStyle name="Normal 7 8 4" xfId="831"/>
    <cellStyle name="Normal 7 9" xfId="79"/>
    <cellStyle name="Normal 7 9 2" xfId="277"/>
    <cellStyle name="Normal 7 9 2 2" xfId="661"/>
    <cellStyle name="Normal 7 9 2 3" xfId="1029"/>
    <cellStyle name="Normal 7 9 3" xfId="466"/>
    <cellStyle name="Normal 7 9 4" xfId="840"/>
    <cellStyle name="Normal 8" xfId="7"/>
    <cellStyle name="Normal 8 10" xfId="89"/>
    <cellStyle name="Normal 8 10 2" xfId="287"/>
    <cellStyle name="Normal 8 10 2 2" xfId="671"/>
    <cellStyle name="Normal 8 10 2 3" xfId="1039"/>
    <cellStyle name="Normal 8 10 3" xfId="476"/>
    <cellStyle name="Normal 8 10 4" xfId="850"/>
    <cellStyle name="Normal 8 11" xfId="98"/>
    <cellStyle name="Normal 8 11 2" xfId="296"/>
    <cellStyle name="Normal 8 11 2 2" xfId="680"/>
    <cellStyle name="Normal 8 11 2 3" xfId="1048"/>
    <cellStyle name="Normal 8 11 3" xfId="485"/>
    <cellStyle name="Normal 8 11 4" xfId="859"/>
    <cellStyle name="Normal 8 12" xfId="106"/>
    <cellStyle name="Normal 8 12 2" xfId="304"/>
    <cellStyle name="Normal 8 12 2 2" xfId="688"/>
    <cellStyle name="Normal 8 12 2 3" xfId="1056"/>
    <cellStyle name="Normal 8 12 3" xfId="493"/>
    <cellStyle name="Normal 8 12 4" xfId="867"/>
    <cellStyle name="Normal 8 13" xfId="114"/>
    <cellStyle name="Normal 8 13 2" xfId="312"/>
    <cellStyle name="Normal 8 13 2 2" xfId="696"/>
    <cellStyle name="Normal 8 13 2 3" xfId="1064"/>
    <cellStyle name="Normal 8 13 3" xfId="501"/>
    <cellStyle name="Normal 8 13 4" xfId="875"/>
    <cellStyle name="Normal 8 14" xfId="122"/>
    <cellStyle name="Normal 8 14 2" xfId="320"/>
    <cellStyle name="Normal 8 14 2 2" xfId="704"/>
    <cellStyle name="Normal 8 14 2 3" xfId="1072"/>
    <cellStyle name="Normal 8 14 3" xfId="509"/>
    <cellStyle name="Normal 8 14 4" xfId="883"/>
    <cellStyle name="Normal 8 15" xfId="130"/>
    <cellStyle name="Normal 8 15 2" xfId="328"/>
    <cellStyle name="Normal 8 15 2 2" xfId="712"/>
    <cellStyle name="Normal 8 15 2 3" xfId="1080"/>
    <cellStyle name="Normal 8 15 3" xfId="517"/>
    <cellStyle name="Normal 8 15 4" xfId="891"/>
    <cellStyle name="Normal 8 16" xfId="140"/>
    <cellStyle name="Normal 8 16 2" xfId="338"/>
    <cellStyle name="Normal 8 16 2 2" xfId="722"/>
    <cellStyle name="Normal 8 16 2 3" xfId="1090"/>
    <cellStyle name="Normal 8 16 3" xfId="527"/>
    <cellStyle name="Normal 8 16 4" xfId="901"/>
    <cellStyle name="Normal 8 17" xfId="149"/>
    <cellStyle name="Normal 8 17 2" xfId="347"/>
    <cellStyle name="Normal 8 17 2 2" xfId="731"/>
    <cellStyle name="Normal 8 17 2 3" xfId="1099"/>
    <cellStyle name="Normal 8 17 3" xfId="536"/>
    <cellStyle name="Normal 8 17 4" xfId="910"/>
    <cellStyle name="Normal 8 18" xfId="157"/>
    <cellStyle name="Normal 8 18 2" xfId="355"/>
    <cellStyle name="Normal 8 18 2 2" xfId="739"/>
    <cellStyle name="Normal 8 18 2 3" xfId="1107"/>
    <cellStyle name="Normal 8 18 3" xfId="544"/>
    <cellStyle name="Normal 8 18 4" xfId="918"/>
    <cellStyle name="Normal 8 19" xfId="166"/>
    <cellStyle name="Normal 8 19 2" xfId="364"/>
    <cellStyle name="Normal 8 19 2 2" xfId="748"/>
    <cellStyle name="Normal 8 19 2 3" xfId="1116"/>
    <cellStyle name="Normal 8 19 3" xfId="553"/>
    <cellStyle name="Normal 8 19 4" xfId="927"/>
    <cellStyle name="Normal 8 2" xfId="16"/>
    <cellStyle name="Normal 8 2 2" xfId="214"/>
    <cellStyle name="Normal 8 2 2 2" xfId="598"/>
    <cellStyle name="Normal 8 2 2 3" xfId="966"/>
    <cellStyle name="Normal 8 2 3" xfId="403"/>
    <cellStyle name="Normal 8 2 4" xfId="777"/>
    <cellStyle name="Normal 8 20" xfId="204"/>
    <cellStyle name="Normal 8 20 2" xfId="588"/>
    <cellStyle name="Normal 8 20 3" xfId="956"/>
    <cellStyle name="Normal 8 21" xfId="394"/>
    <cellStyle name="Normal 8 22" xfId="769"/>
    <cellStyle name="Normal 8 3" xfId="26"/>
    <cellStyle name="Normal 8 3 2" xfId="224"/>
    <cellStyle name="Normal 8 3 2 2" xfId="608"/>
    <cellStyle name="Normal 8 3 2 3" xfId="976"/>
    <cellStyle name="Normal 8 3 3" xfId="413"/>
    <cellStyle name="Normal 8 3 4" xfId="787"/>
    <cellStyle name="Normal 8 4" xfId="35"/>
    <cellStyle name="Normal 8 4 2" xfId="233"/>
    <cellStyle name="Normal 8 4 2 2" xfId="617"/>
    <cellStyle name="Normal 8 4 2 3" xfId="985"/>
    <cellStyle name="Normal 8 4 3" xfId="422"/>
    <cellStyle name="Normal 8 4 4" xfId="796"/>
    <cellStyle name="Normal 8 5" xfId="44"/>
    <cellStyle name="Normal 8 5 2" xfId="242"/>
    <cellStyle name="Normal 8 5 2 2" xfId="626"/>
    <cellStyle name="Normal 8 5 2 3" xfId="994"/>
    <cellStyle name="Normal 8 5 3" xfId="431"/>
    <cellStyle name="Normal 8 5 4" xfId="805"/>
    <cellStyle name="Normal 8 6" xfId="53"/>
    <cellStyle name="Normal 8 6 2" xfId="251"/>
    <cellStyle name="Normal 8 6 2 2" xfId="635"/>
    <cellStyle name="Normal 8 6 2 3" xfId="1003"/>
    <cellStyle name="Normal 8 6 3" xfId="440"/>
    <cellStyle name="Normal 8 6 4" xfId="814"/>
    <cellStyle name="Normal 8 7" xfId="61"/>
    <cellStyle name="Normal 8 7 2" xfId="259"/>
    <cellStyle name="Normal 8 7 2 2" xfId="643"/>
    <cellStyle name="Normal 8 7 2 3" xfId="1011"/>
    <cellStyle name="Normal 8 7 3" xfId="448"/>
    <cellStyle name="Normal 8 7 4" xfId="822"/>
    <cellStyle name="Normal 8 8" xfId="71"/>
    <cellStyle name="Normal 8 8 2" xfId="269"/>
    <cellStyle name="Normal 8 8 2 2" xfId="653"/>
    <cellStyle name="Normal 8 8 2 3" xfId="1021"/>
    <cellStyle name="Normal 8 8 3" xfId="458"/>
    <cellStyle name="Normal 8 8 4" xfId="832"/>
    <cellStyle name="Normal 8 9" xfId="80"/>
    <cellStyle name="Normal 8 9 2" xfId="278"/>
    <cellStyle name="Normal 8 9 2 2" xfId="662"/>
    <cellStyle name="Normal 8 9 2 3" xfId="1030"/>
    <cellStyle name="Normal 8 9 3" xfId="467"/>
    <cellStyle name="Normal 8 9 4" xfId="841"/>
    <cellStyle name="Normal 9" xfId="8"/>
    <cellStyle name="Normal 9 10" xfId="90"/>
    <cellStyle name="Normal 9 10 2" xfId="288"/>
    <cellStyle name="Normal 9 10 2 2" xfId="672"/>
    <cellStyle name="Normal 9 10 2 3" xfId="1040"/>
    <cellStyle name="Normal 9 10 3" xfId="477"/>
    <cellStyle name="Normal 9 10 4" xfId="851"/>
    <cellStyle name="Normal 9 11" xfId="99"/>
    <cellStyle name="Normal 9 11 2" xfId="297"/>
    <cellStyle name="Normal 9 11 2 2" xfId="681"/>
    <cellStyle name="Normal 9 11 2 3" xfId="1049"/>
    <cellStyle name="Normal 9 11 3" xfId="486"/>
    <cellStyle name="Normal 9 11 4" xfId="860"/>
    <cellStyle name="Normal 9 12" xfId="107"/>
    <cellStyle name="Normal 9 12 2" xfId="305"/>
    <cellStyle name="Normal 9 12 2 2" xfId="689"/>
    <cellStyle name="Normal 9 12 2 3" xfId="1057"/>
    <cellStyle name="Normal 9 12 3" xfId="494"/>
    <cellStyle name="Normal 9 12 4" xfId="868"/>
    <cellStyle name="Normal 9 13" xfId="115"/>
    <cellStyle name="Normal 9 13 2" xfId="313"/>
    <cellStyle name="Normal 9 13 2 2" xfId="697"/>
    <cellStyle name="Normal 9 13 2 3" xfId="1065"/>
    <cellStyle name="Normal 9 13 3" xfId="502"/>
    <cellStyle name="Normal 9 13 4" xfId="876"/>
    <cellStyle name="Normal 9 14" xfId="123"/>
    <cellStyle name="Normal 9 14 2" xfId="321"/>
    <cellStyle name="Normal 9 14 2 2" xfId="705"/>
    <cellStyle name="Normal 9 14 2 3" xfId="1073"/>
    <cellStyle name="Normal 9 14 3" xfId="510"/>
    <cellStyle name="Normal 9 14 4" xfId="884"/>
    <cellStyle name="Normal 9 15" xfId="131"/>
    <cellStyle name="Normal 9 15 2" xfId="329"/>
    <cellStyle name="Normal 9 15 2 2" xfId="713"/>
    <cellStyle name="Normal 9 15 2 3" xfId="1081"/>
    <cellStyle name="Normal 9 15 3" xfId="518"/>
    <cellStyle name="Normal 9 15 4" xfId="892"/>
    <cellStyle name="Normal 9 16" xfId="141"/>
    <cellStyle name="Normal 9 16 2" xfId="339"/>
    <cellStyle name="Normal 9 16 2 2" xfId="723"/>
    <cellStyle name="Normal 9 16 2 3" xfId="1091"/>
    <cellStyle name="Normal 9 16 3" xfId="528"/>
    <cellStyle name="Normal 9 16 4" xfId="902"/>
    <cellStyle name="Normal 9 17" xfId="150"/>
    <cellStyle name="Normal 9 17 2" xfId="348"/>
    <cellStyle name="Normal 9 17 2 2" xfId="732"/>
    <cellStyle name="Normal 9 17 2 3" xfId="1100"/>
    <cellStyle name="Normal 9 17 3" xfId="537"/>
    <cellStyle name="Normal 9 17 4" xfId="911"/>
    <cellStyle name="Normal 9 18" xfId="158"/>
    <cellStyle name="Normal 9 18 2" xfId="356"/>
    <cellStyle name="Normal 9 18 2 2" xfId="740"/>
    <cellStyle name="Normal 9 18 2 3" xfId="1108"/>
    <cellStyle name="Normal 9 18 3" xfId="545"/>
    <cellStyle name="Normal 9 18 4" xfId="919"/>
    <cellStyle name="Normal 9 19" xfId="167"/>
    <cellStyle name="Normal 9 19 2" xfId="365"/>
    <cellStyle name="Normal 9 19 2 2" xfId="749"/>
    <cellStyle name="Normal 9 19 2 3" xfId="1117"/>
    <cellStyle name="Normal 9 19 3" xfId="554"/>
    <cellStyle name="Normal 9 19 4" xfId="928"/>
    <cellStyle name="Normal 9 2" xfId="17"/>
    <cellStyle name="Normal 9 2 2" xfId="215"/>
    <cellStyle name="Normal 9 2 2 2" xfId="599"/>
    <cellStyle name="Normal 9 2 2 3" xfId="967"/>
    <cellStyle name="Normal 9 2 3" xfId="404"/>
    <cellStyle name="Normal 9 2 4" xfId="778"/>
    <cellStyle name="Normal 9 20" xfId="205"/>
    <cellStyle name="Normal 9 20 2" xfId="589"/>
    <cellStyle name="Normal 9 20 3" xfId="957"/>
    <cellStyle name="Normal 9 21" xfId="395"/>
    <cellStyle name="Normal 9 22" xfId="580"/>
    <cellStyle name="Normal 9 3" xfId="27"/>
    <cellStyle name="Normal 9 3 2" xfId="225"/>
    <cellStyle name="Normal 9 3 2 2" xfId="609"/>
    <cellStyle name="Normal 9 3 2 3" xfId="977"/>
    <cellStyle name="Normal 9 3 3" xfId="414"/>
    <cellStyle name="Normal 9 3 4" xfId="788"/>
    <cellStyle name="Normal 9 4" xfId="36"/>
    <cellStyle name="Normal 9 4 2" xfId="234"/>
    <cellStyle name="Normal 9 4 2 2" xfId="618"/>
    <cellStyle name="Normal 9 4 2 3" xfId="986"/>
    <cellStyle name="Normal 9 4 3" xfId="423"/>
    <cellStyle name="Normal 9 4 4" xfId="797"/>
    <cellStyle name="Normal 9 5" xfId="45"/>
    <cellStyle name="Normal 9 5 2" xfId="243"/>
    <cellStyle name="Normal 9 5 2 2" xfId="627"/>
    <cellStyle name="Normal 9 5 2 3" xfId="995"/>
    <cellStyle name="Normal 9 5 3" xfId="432"/>
    <cellStyle name="Normal 9 5 4" xfId="806"/>
    <cellStyle name="Normal 9 6" xfId="54"/>
    <cellStyle name="Normal 9 6 2" xfId="252"/>
    <cellStyle name="Normal 9 6 2 2" xfId="636"/>
    <cellStyle name="Normal 9 6 2 3" xfId="1004"/>
    <cellStyle name="Normal 9 6 3" xfId="441"/>
    <cellStyle name="Normal 9 6 4" xfId="815"/>
    <cellStyle name="Normal 9 7" xfId="62"/>
    <cellStyle name="Normal 9 7 2" xfId="260"/>
    <cellStyle name="Normal 9 7 2 2" xfId="644"/>
    <cellStyle name="Normal 9 7 2 3" xfId="1012"/>
    <cellStyle name="Normal 9 7 3" xfId="449"/>
    <cellStyle name="Normal 9 7 4" xfId="823"/>
    <cellStyle name="Normal 9 8" xfId="72"/>
    <cellStyle name="Normal 9 8 2" xfId="270"/>
    <cellStyle name="Normal 9 8 2 2" xfId="654"/>
    <cellStyle name="Normal 9 8 2 3" xfId="1022"/>
    <cellStyle name="Normal 9 8 3" xfId="459"/>
    <cellStyle name="Normal 9 8 4" xfId="833"/>
    <cellStyle name="Normal 9 9" xfId="81"/>
    <cellStyle name="Normal 9 9 2" xfId="279"/>
    <cellStyle name="Normal 9 9 2 2" xfId="663"/>
    <cellStyle name="Normal 9 9 2 3" xfId="1031"/>
    <cellStyle name="Normal 9 9 3" xfId="468"/>
    <cellStyle name="Normal 9 9 4" xfId="842"/>
    <cellStyle name="Porcentagem 4" xfId="190"/>
    <cellStyle name="Separador de milhares 2" xfId="195"/>
    <cellStyle name="Separador de milhares 3" xfId="197"/>
    <cellStyle name="Separador de milhares 4" xfId="189"/>
  </cellStyles>
  <dxfs count="15">
    <dxf>
      <font>
        <b/>
        <i val="0"/>
        <color theme="0"/>
      </font>
      <fill>
        <patternFill>
          <bgColor theme="1" tint="0.14996795556505021"/>
        </patternFill>
      </fill>
    </dxf>
    <dxf>
      <font>
        <b/>
        <i val="0"/>
        <color theme="0"/>
      </font>
      <fill>
        <patternFill>
          <bgColor theme="1" tint="0.14996795556505021"/>
        </patternFill>
      </fill>
    </dxf>
    <dxf>
      <font>
        <color theme="0"/>
      </font>
      <fill>
        <patternFill>
          <bgColor theme="1" tint="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3"/>
  <sheetViews>
    <sheetView tabSelected="1" view="pageBreakPreview" topLeftCell="A4" zoomScale="115" zoomScaleSheetLayoutView="115" workbookViewId="0">
      <selection activeCell="R15" sqref="R15"/>
    </sheetView>
  </sheetViews>
  <sheetFormatPr defaultRowHeight="12.75"/>
  <cols>
    <col min="1" max="1" width="7.7109375" style="1" customWidth="1"/>
    <col min="2" max="2" width="7.42578125" style="2" customWidth="1"/>
    <col min="3" max="3" width="6.28515625" style="1" customWidth="1"/>
    <col min="4" max="4" width="7.5703125" style="1" customWidth="1"/>
    <col min="5" max="5" width="6.85546875" style="1" customWidth="1"/>
    <col min="6" max="6" width="7.28515625" style="1" customWidth="1"/>
    <col min="7" max="7" width="10.5703125" style="1" customWidth="1"/>
    <col min="8" max="8" width="6.7109375" style="1" customWidth="1"/>
    <col min="9" max="9" width="6.85546875" style="1" customWidth="1"/>
    <col min="10" max="10" width="9.140625" style="1" hidden="1" customWidth="1"/>
    <col min="11" max="11" width="3.7109375" style="1" customWidth="1"/>
    <col min="12" max="12" width="0" style="1" hidden="1" customWidth="1"/>
    <col min="13" max="13" width="8.7109375" style="1" customWidth="1"/>
    <col min="14" max="14" width="7.85546875" style="1" customWidth="1"/>
    <col min="15" max="16" width="9.140625" style="1"/>
    <col min="17" max="17" width="8.42578125" style="1" bestFit="1" customWidth="1"/>
    <col min="18" max="18" width="9.28515625" style="1" customWidth="1"/>
    <col min="19" max="1025" width="9.140625" style="1"/>
  </cols>
  <sheetData>
    <row r="1" spans="1:21" ht="15.7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Q1" s="43"/>
      <c r="R1" s="115"/>
      <c r="S1" s="115"/>
      <c r="T1" s="4"/>
      <c r="U1" s="4"/>
    </row>
    <row r="2" spans="1:21" ht="32.25" customHeight="1">
      <c r="A2" s="117" t="s">
        <v>96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Q2" s="9"/>
      <c r="R2" s="9"/>
      <c r="S2" s="10"/>
      <c r="T2" s="4"/>
      <c r="U2" s="4"/>
    </row>
    <row r="3" spans="1:21" ht="8.1" customHeight="1">
      <c r="A3" s="67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  <c r="Q3" s="9"/>
      <c r="R3" s="9"/>
      <c r="S3" s="10"/>
      <c r="T3" s="4"/>
      <c r="U3" s="4"/>
    </row>
    <row r="4" spans="1:21" ht="16.5">
      <c r="A4" s="46" t="s">
        <v>86</v>
      </c>
      <c r="B4" s="44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  <c r="Q4" s="9"/>
      <c r="R4" s="9"/>
      <c r="S4" s="10"/>
      <c r="T4" s="4"/>
      <c r="U4" s="4"/>
    </row>
    <row r="5" spans="1:21" ht="16.5">
      <c r="A5" s="49"/>
      <c r="B5" s="118" t="s">
        <v>1</v>
      </c>
      <c r="C5" s="118"/>
      <c r="D5" s="118"/>
      <c r="E5" s="118"/>
      <c r="F5" s="118"/>
      <c r="G5" s="50"/>
      <c r="H5" s="50"/>
      <c r="I5" s="50"/>
      <c r="J5" s="51"/>
      <c r="K5" s="50"/>
      <c r="L5" s="50"/>
      <c r="M5" s="50"/>
      <c r="N5" s="52"/>
      <c r="Q5" s="9"/>
      <c r="R5" s="9"/>
      <c r="S5" s="4"/>
      <c r="T5" s="4"/>
      <c r="U5" s="4"/>
    </row>
    <row r="6" spans="1:21" ht="16.5">
      <c r="A6" s="53"/>
      <c r="B6" s="44"/>
      <c r="C6" s="44"/>
      <c r="D6" s="44"/>
      <c r="E6" s="44"/>
      <c r="F6" s="44"/>
      <c r="G6" s="54"/>
      <c r="H6" s="54"/>
      <c r="I6" s="54"/>
      <c r="J6" s="55"/>
      <c r="K6" s="54"/>
      <c r="L6" s="54"/>
      <c r="M6" s="54"/>
      <c r="N6" s="56"/>
      <c r="Q6" s="7"/>
      <c r="R6" s="8"/>
      <c r="S6" s="4"/>
      <c r="T6" s="4"/>
      <c r="U6" s="4"/>
    </row>
    <row r="7" spans="1:21" ht="15" customHeight="1">
      <c r="A7" s="53"/>
      <c r="B7" s="44"/>
      <c r="C7" s="44"/>
      <c r="D7" s="44"/>
      <c r="E7" s="44"/>
      <c r="F7" s="44"/>
      <c r="G7" s="54"/>
      <c r="H7" s="54"/>
      <c r="I7" s="54"/>
      <c r="J7" s="54"/>
      <c r="K7" s="54"/>
      <c r="L7" s="54"/>
      <c r="M7" s="54"/>
      <c r="N7" s="56"/>
      <c r="Q7" s="7"/>
      <c r="R7" s="6"/>
      <c r="S7" s="4"/>
      <c r="T7" s="4"/>
      <c r="U7" s="4"/>
    </row>
    <row r="8" spans="1:21" ht="18.75" customHeight="1">
      <c r="A8" s="53"/>
      <c r="B8" s="44"/>
      <c r="C8" s="44"/>
      <c r="D8" s="44"/>
      <c r="E8" s="44"/>
      <c r="F8" s="44"/>
      <c r="G8" s="54"/>
      <c r="H8" s="54"/>
      <c r="I8" s="54"/>
      <c r="J8" s="54"/>
      <c r="K8" s="54"/>
      <c r="L8" s="54"/>
      <c r="M8" s="54"/>
      <c r="N8" s="56"/>
      <c r="Q8" s="7"/>
      <c r="R8" s="6"/>
      <c r="S8" s="4"/>
      <c r="T8" s="4"/>
      <c r="U8" s="4"/>
    </row>
    <row r="9" spans="1:21" ht="16.5">
      <c r="A9" s="53"/>
      <c r="B9" s="44"/>
      <c r="C9" s="44"/>
      <c r="D9" s="44"/>
      <c r="E9" s="44"/>
      <c r="F9" s="44"/>
      <c r="G9" s="54"/>
      <c r="H9" s="54"/>
      <c r="I9" s="54"/>
      <c r="J9" s="54"/>
      <c r="K9" s="54"/>
      <c r="L9" s="54"/>
      <c r="M9" s="54"/>
      <c r="N9" s="56"/>
      <c r="Q9" s="7"/>
      <c r="R9" s="6"/>
      <c r="S9" s="4"/>
      <c r="T9" s="4"/>
      <c r="U9" s="4"/>
    </row>
    <row r="10" spans="1:21" ht="16.5">
      <c r="A10" s="53"/>
      <c r="B10" s="44"/>
      <c r="C10" s="44"/>
      <c r="D10" s="44"/>
      <c r="E10" s="44"/>
      <c r="F10" s="44"/>
      <c r="G10" s="54"/>
      <c r="H10" s="54"/>
      <c r="I10" s="54"/>
      <c r="J10" s="54"/>
      <c r="K10" s="54"/>
      <c r="L10" s="54"/>
      <c r="M10" s="54"/>
      <c r="N10" s="56"/>
      <c r="Q10" s="9"/>
      <c r="R10" s="9"/>
      <c r="S10" s="4"/>
      <c r="T10" s="4"/>
      <c r="U10" s="4"/>
    </row>
    <row r="11" spans="1:21" ht="16.5">
      <c r="A11" s="53"/>
      <c r="B11" s="44"/>
      <c r="C11" s="44"/>
      <c r="D11" s="44"/>
      <c r="E11" s="44"/>
      <c r="F11" s="44"/>
      <c r="G11" s="54"/>
      <c r="H11" s="54"/>
      <c r="I11" s="54"/>
      <c r="J11" s="54"/>
      <c r="K11" s="54"/>
      <c r="L11" s="54"/>
      <c r="M11" s="54"/>
      <c r="N11" s="56"/>
      <c r="P11" s="12"/>
      <c r="Q11" s="8"/>
      <c r="R11" s="72"/>
      <c r="S11" s="73"/>
      <c r="T11" s="73"/>
      <c r="U11" s="73"/>
    </row>
    <row r="12" spans="1:21">
      <c r="A12" s="57"/>
      <c r="B12" s="58"/>
      <c r="C12" s="58"/>
      <c r="D12" s="58"/>
      <c r="E12" s="58"/>
      <c r="F12" s="58"/>
      <c r="G12" s="59"/>
      <c r="H12" s="59"/>
      <c r="I12" s="54"/>
      <c r="J12" s="54"/>
      <c r="K12" s="54"/>
      <c r="L12" s="54"/>
      <c r="M12" s="54"/>
      <c r="N12" s="56"/>
      <c r="P12" s="12"/>
      <c r="Q12" s="74"/>
      <c r="R12" s="75"/>
      <c r="S12" s="75"/>
      <c r="T12" s="75"/>
      <c r="U12" s="73"/>
    </row>
    <row r="13" spans="1:21">
      <c r="A13" s="57"/>
      <c r="B13" s="58"/>
      <c r="C13" s="58"/>
      <c r="D13" s="58"/>
      <c r="E13" s="60"/>
      <c r="F13" s="60"/>
      <c r="G13" s="59"/>
      <c r="H13" s="59"/>
      <c r="I13" s="54"/>
      <c r="J13" s="54"/>
      <c r="K13" s="54"/>
      <c r="L13" s="54"/>
      <c r="M13" s="54"/>
      <c r="N13" s="56"/>
      <c r="P13" s="12"/>
      <c r="Q13" s="11"/>
      <c r="R13" s="13"/>
      <c r="S13" s="22"/>
      <c r="T13" s="22"/>
      <c r="U13" s="35"/>
    </row>
    <row r="14" spans="1:21">
      <c r="A14" s="61" t="s">
        <v>2</v>
      </c>
      <c r="B14" s="44"/>
      <c r="C14" s="54"/>
      <c r="D14" s="54"/>
      <c r="E14" s="54"/>
      <c r="F14" s="54"/>
      <c r="G14" s="54"/>
      <c r="H14" s="54"/>
      <c r="I14" s="54"/>
      <c r="J14" s="55"/>
      <c r="K14" s="54"/>
      <c r="L14" s="54"/>
      <c r="M14" s="54"/>
      <c r="N14" s="56"/>
      <c r="P14" s="14"/>
      <c r="Q14" s="11"/>
      <c r="R14" s="13"/>
      <c r="S14" s="22"/>
      <c r="T14" s="22"/>
      <c r="U14" s="35"/>
    </row>
    <row r="15" spans="1:21" ht="19.5" customHeight="1">
      <c r="A15" s="81" t="s">
        <v>3</v>
      </c>
      <c r="B15" s="81" t="s">
        <v>4</v>
      </c>
      <c r="C15" s="112" t="s">
        <v>5</v>
      </c>
      <c r="D15" s="112" t="s">
        <v>6</v>
      </c>
      <c r="E15" s="112" t="s">
        <v>7</v>
      </c>
      <c r="F15" s="112" t="s">
        <v>8</v>
      </c>
      <c r="G15" s="112" t="s">
        <v>9</v>
      </c>
      <c r="H15" s="112" t="s">
        <v>79</v>
      </c>
      <c r="I15" s="112" t="s">
        <v>10</v>
      </c>
      <c r="J15" s="82" t="s">
        <v>11</v>
      </c>
      <c r="K15" s="112" t="s">
        <v>12</v>
      </c>
      <c r="L15" s="81"/>
      <c r="M15" s="112" t="s">
        <v>13</v>
      </c>
      <c r="N15" s="113" t="s">
        <v>14</v>
      </c>
      <c r="P15" s="14"/>
      <c r="Q15" s="11"/>
      <c r="R15" s="13"/>
      <c r="S15" s="22"/>
      <c r="T15" s="22"/>
      <c r="U15" s="35"/>
    </row>
    <row r="16" spans="1:21" ht="13.5" customHeight="1">
      <c r="A16" s="83"/>
      <c r="B16" s="84"/>
      <c r="C16" s="112"/>
      <c r="D16" s="112"/>
      <c r="E16" s="112"/>
      <c r="F16" s="112"/>
      <c r="G16" s="112"/>
      <c r="H16" s="112"/>
      <c r="I16" s="112"/>
      <c r="J16" s="85"/>
      <c r="K16" s="112"/>
      <c r="L16" s="84"/>
      <c r="M16" s="112"/>
      <c r="N16" s="113"/>
      <c r="P16" s="14"/>
      <c r="Q16" s="11"/>
      <c r="R16" s="13"/>
      <c r="S16" s="22"/>
      <c r="T16" s="25"/>
      <c r="U16" s="35"/>
    </row>
    <row r="17" spans="1:1025">
      <c r="A17" s="114" t="s">
        <v>97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3"/>
      <c r="P17" s="14"/>
      <c r="Q17" s="11"/>
      <c r="R17" s="13"/>
      <c r="S17" s="22"/>
      <c r="T17" s="25"/>
      <c r="U17" s="35"/>
    </row>
    <row r="18" spans="1:1025" ht="13.5" thickBot="1">
      <c r="A18" s="119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1"/>
      <c r="O18" s="63"/>
      <c r="P18" s="14"/>
      <c r="Q18" s="11"/>
      <c r="R18" s="13"/>
      <c r="S18" s="22"/>
      <c r="T18" s="25"/>
      <c r="U18" s="35"/>
    </row>
    <row r="19" spans="1:1025" s="4" customFormat="1">
      <c r="A19" s="93" t="s">
        <v>82</v>
      </c>
      <c r="B19" s="94">
        <f>0.005</f>
        <v>5.0000000000000001E-3</v>
      </c>
      <c r="C19" s="95">
        <v>5400</v>
      </c>
      <c r="D19" s="96">
        <f>C19</f>
        <v>5400</v>
      </c>
      <c r="E19" s="95">
        <f>(D19/(220*SQRT(3)*0.92))</f>
        <v>15.403613901304245</v>
      </c>
      <c r="F19" s="95">
        <f>E19*1.2</f>
        <v>18.484336681565093</v>
      </c>
      <c r="G19" s="109">
        <f>B19*F19</f>
        <v>9.2421683407825472E-2</v>
      </c>
      <c r="H19" s="96">
        <v>10</v>
      </c>
      <c r="I19" s="96">
        <f>IF(H19=95,'Quant. Condutores e eletrodutos'!B$3,IF(H19=70,'Quant. Condutores e eletrodutos'!B$4,IF(H19=50,'Quant. Condutores e eletrodutos'!B$5,IF(H19=35,'Quant. Condutores e eletrodutos'!B$6,IF(H19=25,'Quant. Condutores e eletrodutos'!B$7,IF(H19=16,'Quant. Condutores e eletrodutos'!B$8,IF(H19=10,'Quant. Condutores e eletrodutos'!B$9,IF(H19=6,'Quant. Condutores e eletrodutos'!B$10,IF(H19=4,'Quant. Condutores e eletrodutos'!B$11,"erro")))))))))</f>
        <v>3.17</v>
      </c>
      <c r="J19" s="97">
        <f>B19*3000</f>
        <v>15</v>
      </c>
      <c r="K19" s="95">
        <v>220</v>
      </c>
      <c r="L19" s="95">
        <f>B19*3000</f>
        <v>15</v>
      </c>
      <c r="M19" s="98">
        <f>(G19*I19*100)/K19</f>
        <v>0.13317124381945761</v>
      </c>
      <c r="N19" s="99">
        <f>M19</f>
        <v>0.13317124381945761</v>
      </c>
      <c r="O19" s="63"/>
      <c r="P19" s="14"/>
      <c r="Q19" s="11"/>
      <c r="R19" s="13"/>
      <c r="S19" s="22"/>
      <c r="T19" s="25"/>
      <c r="U19" s="3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</row>
    <row r="20" spans="1:1025" ht="13.5" thickBot="1">
      <c r="A20" s="102" t="s">
        <v>81</v>
      </c>
      <c r="B20" s="103">
        <v>1.6500000000000001E-2</v>
      </c>
      <c r="C20" s="104">
        <v>5400</v>
      </c>
      <c r="D20" s="105">
        <f t="shared" ref="D20" si="0">C20</f>
        <v>5400</v>
      </c>
      <c r="E20" s="104">
        <f>(D20/(220*SQRT(3)*0.92))</f>
        <v>15.403613901304245</v>
      </c>
      <c r="F20" s="104">
        <f>E20*1.2</f>
        <v>18.484336681565093</v>
      </c>
      <c r="G20" s="110">
        <f>B20*F20</f>
        <v>0.30499155524582405</v>
      </c>
      <c r="H20" s="105">
        <v>10</v>
      </c>
      <c r="I20" s="105">
        <f>IF(H20=95,'Quant. Condutores e eletrodutos'!B$3,IF(H20=70,'Quant. Condutores e eletrodutos'!B$4,IF(H20=50,'Quant. Condutores e eletrodutos'!B$5,IF(H20=35,'Quant. Condutores e eletrodutos'!B$6,IF(H20=25,'Quant. Condutores e eletrodutos'!B$7,IF(H20=16,'Quant. Condutores e eletrodutos'!B$8,IF(H20=10,'Quant. Condutores e eletrodutos'!B$9,IF(H20=6,'Quant. Condutores e eletrodutos'!B$10,IF(H20=4,'Quant. Condutores e eletrodutos'!B$11,"erro")))))))))</f>
        <v>3.17</v>
      </c>
      <c r="J20" s="106">
        <f>B20*3000</f>
        <v>49.5</v>
      </c>
      <c r="K20" s="104">
        <v>220</v>
      </c>
      <c r="L20" s="104">
        <f>B20*3000</f>
        <v>49.5</v>
      </c>
      <c r="M20" s="107">
        <f>(G20*I20*100)/K20</f>
        <v>0.43946510460421007</v>
      </c>
      <c r="N20" s="108">
        <f t="shared" ref="N20" si="1">M20+N19</f>
        <v>0.57263634842366762</v>
      </c>
      <c r="O20" s="63"/>
      <c r="P20" s="14"/>
      <c r="Q20" s="80"/>
      <c r="R20" s="13"/>
      <c r="S20" s="22"/>
      <c r="T20" s="25"/>
      <c r="U20" s="35"/>
    </row>
    <row r="21" spans="1:1025" ht="13.5" thickBot="1">
      <c r="A21" s="86"/>
      <c r="B21" s="87"/>
      <c r="C21" s="88"/>
      <c r="D21" s="89"/>
      <c r="E21" s="88"/>
      <c r="F21" s="88"/>
      <c r="G21" s="88"/>
      <c r="H21" s="89"/>
      <c r="I21" s="89"/>
      <c r="J21" s="90"/>
      <c r="K21" s="88"/>
      <c r="L21" s="88"/>
      <c r="M21" s="91"/>
      <c r="N21" s="92"/>
      <c r="O21" s="63"/>
      <c r="P21" s="14"/>
      <c r="Q21" s="11"/>
      <c r="R21" s="13"/>
      <c r="S21" s="22"/>
      <c r="T21" s="25"/>
      <c r="U21" s="35"/>
    </row>
    <row r="22" spans="1:1025">
      <c r="A22" s="93" t="s">
        <v>15</v>
      </c>
      <c r="B22" s="94">
        <v>2.7E-2</v>
      </c>
      <c r="C22" s="95">
        <v>2700</v>
      </c>
      <c r="D22" s="96">
        <f>C22</f>
        <v>2700</v>
      </c>
      <c r="E22" s="95">
        <f t="shared" ref="E22:E35" si="2">(D22/(220*SQRT(3)*0.92))</f>
        <v>7.7018069506521227</v>
      </c>
      <c r="F22" s="95">
        <f>E22*1.2</f>
        <v>9.2421683407825466</v>
      </c>
      <c r="G22" s="95">
        <f>B22*F22</f>
        <v>0.24953854520112875</v>
      </c>
      <c r="H22" s="96">
        <v>6</v>
      </c>
      <c r="I22" s="96">
        <f>IF(H22=95,'Quant. Condutores e eletrodutos'!B$3,IF(H22=70,'Quant. Condutores e eletrodutos'!B$4,IF(H22=50,'Quant. Condutores e eletrodutos'!B$5,IF(H22=35,'Quant. Condutores e eletrodutos'!B$6,IF(H22=25,'Quant. Condutores e eletrodutos'!B$7,IF(H22=16,'Quant. Condutores e eletrodutos'!B$8,IF(H22=10,'Quant. Condutores e eletrodutos'!B$9,IF(H22=6,'Quant. Condutores e eletrodutos'!B$10,IF(H22=4,'Quant. Condutores e eletrodutos'!B$11,"erro")))))))))</f>
        <v>5.25</v>
      </c>
      <c r="J22" s="97">
        <f>B22*3000</f>
        <v>81</v>
      </c>
      <c r="K22" s="95">
        <v>220</v>
      </c>
      <c r="L22" s="95">
        <f>B22*3000</f>
        <v>81</v>
      </c>
      <c r="M22" s="98">
        <f>(G22*I22*100)/K22</f>
        <v>0.59548971013905727</v>
      </c>
      <c r="N22" s="99">
        <f>M22+N20</f>
        <v>1.1681260585627249</v>
      </c>
      <c r="O22" s="63"/>
      <c r="P22" s="14"/>
      <c r="Q22" s="11"/>
      <c r="R22" s="13"/>
      <c r="S22" s="42"/>
      <c r="T22" s="22"/>
      <c r="U22" s="35"/>
    </row>
    <row r="23" spans="1:1025">
      <c r="A23" s="100" t="s">
        <v>83</v>
      </c>
      <c r="B23" s="63">
        <v>3.5999999999999997E-2</v>
      </c>
      <c r="C23" s="55">
        <v>2400</v>
      </c>
      <c r="D23" s="45">
        <f>C23</f>
        <v>2400</v>
      </c>
      <c r="E23" s="55">
        <f t="shared" si="2"/>
        <v>6.8460506228018874</v>
      </c>
      <c r="F23" s="55">
        <f>E23*1.2</f>
        <v>8.2152607473622652</v>
      </c>
      <c r="G23" s="55">
        <f>B23*F23</f>
        <v>0.29574938690504154</v>
      </c>
      <c r="H23" s="45">
        <v>6</v>
      </c>
      <c r="I23" s="45">
        <f>IF(H23=95,'Quant. Condutores e eletrodutos'!B$3,IF(H23=70,'Quant. Condutores e eletrodutos'!B$4,IF(H23=50,'Quant. Condutores e eletrodutos'!B$5,IF(H23=35,'Quant. Condutores e eletrodutos'!B$6,IF(H23=25,'Quant. Condutores e eletrodutos'!B$7,IF(H23=16,'Quant. Condutores e eletrodutos'!B$8,IF(H23=10,'Quant. Condutores e eletrodutos'!B$9,IF(H23=6,'Quant. Condutores e eletrodutos'!B$10,IF(H23=4,'Quant. Condutores e eletrodutos'!B$11,"erro")))))))))</f>
        <v>5.25</v>
      </c>
      <c r="J23" s="64">
        <f>B23*3000</f>
        <v>107.99999999999999</v>
      </c>
      <c r="K23" s="55">
        <v>220</v>
      </c>
      <c r="L23" s="55">
        <f>B23*3000</f>
        <v>107.99999999999999</v>
      </c>
      <c r="M23" s="65">
        <f>(G23*I23*100)/K23</f>
        <v>0.70576558238703091</v>
      </c>
      <c r="N23" s="101">
        <f>M23+N22</f>
        <v>1.8738916409497559</v>
      </c>
      <c r="O23" s="63"/>
      <c r="P23" s="14"/>
      <c r="Q23" s="11"/>
      <c r="R23" s="13"/>
      <c r="S23" s="42"/>
      <c r="T23" s="22"/>
      <c r="U23" s="35"/>
    </row>
    <row r="24" spans="1:1025">
      <c r="A24" s="100" t="s">
        <v>84</v>
      </c>
      <c r="B24" s="63">
        <v>3.15E-2</v>
      </c>
      <c r="C24" s="55">
        <v>2100</v>
      </c>
      <c r="D24" s="45">
        <f>C24</f>
        <v>2100</v>
      </c>
      <c r="E24" s="55">
        <f t="shared" si="2"/>
        <v>5.9902942949516511</v>
      </c>
      <c r="F24" s="55">
        <f>E24*1.2</f>
        <v>7.1883531539419812</v>
      </c>
      <c r="G24" s="55">
        <f>B24*F24</f>
        <v>0.2264331243491724</v>
      </c>
      <c r="H24" s="45">
        <v>6</v>
      </c>
      <c r="I24" s="45">
        <f>IF(H24=95,'Quant. Condutores e eletrodutos'!B$3,IF(H24=70,'Quant. Condutores e eletrodutos'!B$4,IF(H24=50,'Quant. Condutores e eletrodutos'!B$5,IF(H24=35,'Quant. Condutores e eletrodutos'!B$6,IF(H24=25,'Quant. Condutores e eletrodutos'!B$7,IF(H24=16,'Quant. Condutores e eletrodutos'!B$8,IF(H24=10,'Quant. Condutores e eletrodutos'!B$9,IF(H24=6,'Quant. Condutores e eletrodutos'!B$10,IF(H24=4,'Quant. Condutores e eletrodutos'!B$11,"erro")))))))))</f>
        <v>5.25</v>
      </c>
      <c r="J24" s="64">
        <f>B24*3000</f>
        <v>94.5</v>
      </c>
      <c r="K24" s="55">
        <v>220</v>
      </c>
      <c r="L24" s="55">
        <f>B24*3000</f>
        <v>94.5</v>
      </c>
      <c r="M24" s="65">
        <f>(G24*I24*100)/K24</f>
        <v>0.54035177401507051</v>
      </c>
      <c r="N24" s="101">
        <f>M24+N23</f>
        <v>2.4142434149648264</v>
      </c>
      <c r="O24" s="63"/>
      <c r="P24" s="14"/>
      <c r="Q24" s="32"/>
      <c r="R24" s="33"/>
      <c r="S24" s="33"/>
      <c r="T24" s="33"/>
      <c r="U24" s="73"/>
    </row>
    <row r="25" spans="1:1025" s="4" customFormat="1">
      <c r="A25" s="100" t="s">
        <v>85</v>
      </c>
      <c r="B25" s="63">
        <v>3.2000000000000001E-2</v>
      </c>
      <c r="C25" s="55">
        <v>1800</v>
      </c>
      <c r="D25" s="45">
        <f>C25</f>
        <v>1800</v>
      </c>
      <c r="E25" s="55">
        <f t="shared" si="2"/>
        <v>5.1345379671014157</v>
      </c>
      <c r="F25" s="55">
        <f>E25*1.2</f>
        <v>6.1614455605216989</v>
      </c>
      <c r="G25" s="55">
        <f>B25*F25</f>
        <v>0.19716625793669437</v>
      </c>
      <c r="H25" s="45">
        <v>6</v>
      </c>
      <c r="I25" s="45">
        <f>IF(H25=95,'Quant. Condutores e eletrodutos'!B$3,IF(H25=70,'Quant. Condutores e eletrodutos'!B$4,IF(H25=50,'Quant. Condutores e eletrodutos'!B$5,IF(H25=35,'Quant. Condutores e eletrodutos'!B$6,IF(H25=25,'Quant. Condutores e eletrodutos'!B$7,IF(H25=16,'Quant. Condutores e eletrodutos'!B$8,IF(H25=10,'Quant. Condutores e eletrodutos'!B$9,IF(H25=6,'Quant. Condutores e eletrodutos'!B$10,IF(H25=4,'Quant. Condutores e eletrodutos'!B$11,"erro")))))))))</f>
        <v>5.25</v>
      </c>
      <c r="J25" s="64">
        <f>B25*3000</f>
        <v>96</v>
      </c>
      <c r="K25" s="55">
        <v>220</v>
      </c>
      <c r="L25" s="55">
        <f>B25*3000</f>
        <v>96</v>
      </c>
      <c r="M25" s="65">
        <f>(G25*I25*100)/K25</f>
        <v>0.47051038825802066</v>
      </c>
      <c r="N25" s="101">
        <f>M25+N24</f>
        <v>2.8847538032228472</v>
      </c>
      <c r="O25" s="63"/>
      <c r="P25" s="14"/>
      <c r="Q25" s="32"/>
      <c r="R25" s="33"/>
      <c r="S25" s="33"/>
      <c r="T25" s="33"/>
      <c r="U25" s="73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  <c r="AMI25" s="5"/>
      <c r="AMJ25" s="5"/>
      <c r="AMK25" s="5"/>
    </row>
    <row r="26" spans="1:1025">
      <c r="A26" s="100" t="s">
        <v>92</v>
      </c>
      <c r="B26" s="63">
        <v>3.2000000000000001E-2</v>
      </c>
      <c r="C26" s="55">
        <v>1500</v>
      </c>
      <c r="D26" s="45">
        <f>C26</f>
        <v>1500</v>
      </c>
      <c r="E26" s="55">
        <f t="shared" si="2"/>
        <v>4.2787816392511795</v>
      </c>
      <c r="F26" s="55">
        <f>E26*1.2</f>
        <v>5.1345379671014149</v>
      </c>
      <c r="G26" s="55">
        <f>B26*F26</f>
        <v>0.16430521494724529</v>
      </c>
      <c r="H26" s="45">
        <v>4</v>
      </c>
      <c r="I26" s="45">
        <f>IF(H26=95,'Quant. Condutores e eletrodutos'!B$3,IF(H26=70,'Quant. Condutores e eletrodutos'!B$4,IF(H26=50,'Quant. Condutores e eletrodutos'!B$5,IF(H26=35,'Quant. Condutores e eletrodutos'!B$6,IF(H26=25,'Quant. Condutores e eletrodutos'!B$7,IF(H26=16,'Quant. Condutores e eletrodutos'!B$8,IF(H26=10,'Quant. Condutores e eletrodutos'!B$9,IF(H26=6,'Quant. Condutores e eletrodutos'!B$10,IF(H26=4,'Quant. Condutores e eletrodutos'!B$11,"erro")))))))))</f>
        <v>7.79</v>
      </c>
      <c r="J26" s="64">
        <f>B26*3000</f>
        <v>96</v>
      </c>
      <c r="K26" s="55">
        <v>220</v>
      </c>
      <c r="L26" s="55">
        <f>B26*3000</f>
        <v>96</v>
      </c>
      <c r="M26" s="65">
        <f>(G26*I26*100)/K26</f>
        <v>0.58178982929047307</v>
      </c>
      <c r="N26" s="101">
        <f>M26+N25</f>
        <v>3.4665436325133205</v>
      </c>
      <c r="O26" s="63"/>
      <c r="P26" s="14"/>
      <c r="Q26" s="12"/>
      <c r="R26" s="13"/>
      <c r="S26" s="14"/>
      <c r="T26" s="14"/>
      <c r="U26" s="12"/>
    </row>
    <row r="27" spans="1:1025" s="4" customFormat="1">
      <c r="A27" s="100" t="s">
        <v>89</v>
      </c>
      <c r="B27" s="63">
        <v>3.4000000000000002E-2</v>
      </c>
      <c r="C27" s="55">
        <v>1200</v>
      </c>
      <c r="D27" s="45">
        <f t="shared" ref="D27:D28" si="3">C27</f>
        <v>1200</v>
      </c>
      <c r="E27" s="55">
        <f t="shared" si="2"/>
        <v>3.4230253114009437</v>
      </c>
      <c r="F27" s="55">
        <f t="shared" ref="F27:F28" si="4">E27*1.2</f>
        <v>4.1076303736811326</v>
      </c>
      <c r="G27" s="55">
        <f t="shared" ref="G27:G28" si="5">B27*F27</f>
        <v>0.13965943270515851</v>
      </c>
      <c r="H27" s="45">
        <v>4</v>
      </c>
      <c r="I27" s="45">
        <f>IF(H27=95,'Quant. Condutores e eletrodutos'!B$3,IF(H27=70,'Quant. Condutores e eletrodutos'!B$4,IF(H27=50,'Quant. Condutores e eletrodutos'!B$5,IF(H27=35,'Quant. Condutores e eletrodutos'!B$6,IF(H27=25,'Quant. Condutores e eletrodutos'!B$7,IF(H27=16,'Quant. Condutores e eletrodutos'!B$8,IF(H27=10,'Quant. Condutores e eletrodutos'!B$9,IF(H27=6,'Quant. Condutores e eletrodutos'!B$10,IF(H27=4,'Quant. Condutores e eletrodutos'!B$11,"erro")))))))))</f>
        <v>7.79</v>
      </c>
      <c r="J27" s="64">
        <f t="shared" ref="J27:J28" si="6">B27*3000</f>
        <v>102.00000000000001</v>
      </c>
      <c r="K27" s="55">
        <v>220</v>
      </c>
      <c r="L27" s="55">
        <f t="shared" ref="L27:L28" si="7">B27*3000</f>
        <v>102.00000000000001</v>
      </c>
      <c r="M27" s="65">
        <f t="shared" ref="M27:M28" si="8">(G27*I27*100)/K27</f>
        <v>0.49452135489690213</v>
      </c>
      <c r="N27" s="101">
        <f t="shared" ref="N27:N28" si="9">M27+N26</f>
        <v>3.9610649874102228</v>
      </c>
      <c r="O27" s="63"/>
      <c r="P27" s="14"/>
      <c r="Q27" s="12"/>
      <c r="R27" s="13"/>
      <c r="S27" s="14"/>
      <c r="T27" s="14"/>
      <c r="U27" s="12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  <c r="AMI27" s="5"/>
      <c r="AMJ27" s="5"/>
      <c r="AMK27" s="5"/>
    </row>
    <row r="28" spans="1:1025" s="4" customFormat="1">
      <c r="A28" s="100" t="s">
        <v>87</v>
      </c>
      <c r="B28" s="63">
        <v>3.4000000000000002E-2</v>
      </c>
      <c r="C28" s="55">
        <v>900</v>
      </c>
      <c r="D28" s="45">
        <f t="shared" si="3"/>
        <v>900</v>
      </c>
      <c r="E28" s="55">
        <f t="shared" si="2"/>
        <v>2.5672689835507079</v>
      </c>
      <c r="F28" s="55">
        <f t="shared" si="4"/>
        <v>3.0807227802608494</v>
      </c>
      <c r="G28" s="55">
        <f t="shared" si="5"/>
        <v>0.10474457452886889</v>
      </c>
      <c r="H28" s="45">
        <v>4</v>
      </c>
      <c r="I28" s="45">
        <f>IF(H28=95,'Quant. Condutores e eletrodutos'!B$3,IF(H28=70,'Quant. Condutores e eletrodutos'!B$4,IF(H28=50,'Quant. Condutores e eletrodutos'!B$5,IF(H28=35,'Quant. Condutores e eletrodutos'!B$6,IF(H28=25,'Quant. Condutores e eletrodutos'!B$7,IF(H28=16,'Quant. Condutores e eletrodutos'!B$8,IF(H28=10,'Quant. Condutores e eletrodutos'!B$9,IF(H28=6,'Quant. Condutores e eletrodutos'!B$10,IF(H28=4,'Quant. Condutores e eletrodutos'!B$11,"erro")))))))))</f>
        <v>7.79</v>
      </c>
      <c r="J28" s="64">
        <f t="shared" si="6"/>
        <v>102.00000000000001</v>
      </c>
      <c r="K28" s="55">
        <v>220</v>
      </c>
      <c r="L28" s="55">
        <f t="shared" si="7"/>
        <v>102.00000000000001</v>
      </c>
      <c r="M28" s="65">
        <f t="shared" si="8"/>
        <v>0.37089101617267661</v>
      </c>
      <c r="N28" s="101">
        <f t="shared" si="9"/>
        <v>4.3319560035828992</v>
      </c>
      <c r="O28" s="63"/>
      <c r="P28" s="14"/>
      <c r="Q28" s="12"/>
      <c r="R28" s="13"/>
      <c r="S28" s="14"/>
      <c r="T28" s="14"/>
      <c r="U28" s="12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  <c r="SN28" s="5"/>
      <c r="SO28" s="5"/>
      <c r="SP28" s="5"/>
      <c r="SQ28" s="5"/>
      <c r="SR28" s="5"/>
      <c r="SS28" s="5"/>
      <c r="ST28" s="5"/>
      <c r="SU28" s="5"/>
      <c r="SV28" s="5"/>
      <c r="SW28" s="5"/>
      <c r="SX28" s="5"/>
      <c r="SY28" s="5"/>
      <c r="SZ28" s="5"/>
      <c r="TA28" s="5"/>
      <c r="TB28" s="5"/>
      <c r="TC28" s="5"/>
      <c r="TD28" s="5"/>
      <c r="TE28" s="5"/>
      <c r="TF28" s="5"/>
      <c r="TG28" s="5"/>
      <c r="TH28" s="5"/>
      <c r="TI28" s="5"/>
      <c r="TJ28" s="5"/>
      <c r="TK28" s="5"/>
      <c r="TL28" s="5"/>
      <c r="TM28" s="5"/>
      <c r="TN28" s="5"/>
      <c r="TO28" s="5"/>
      <c r="TP28" s="5"/>
      <c r="TQ28" s="5"/>
      <c r="TR28" s="5"/>
      <c r="TS28" s="5"/>
      <c r="TT28" s="5"/>
      <c r="TU28" s="5"/>
      <c r="TV28" s="5"/>
      <c r="TW28" s="5"/>
      <c r="TX28" s="5"/>
      <c r="TY28" s="5"/>
      <c r="TZ28" s="5"/>
      <c r="UA28" s="5"/>
      <c r="UB28" s="5"/>
      <c r="UC28" s="5"/>
      <c r="UD28" s="5"/>
      <c r="UE28" s="5"/>
      <c r="UF28" s="5"/>
      <c r="UG28" s="5"/>
      <c r="UH28" s="5"/>
      <c r="UI28" s="5"/>
      <c r="UJ28" s="5"/>
      <c r="UK28" s="5"/>
      <c r="UL28" s="5"/>
      <c r="UM28" s="5"/>
      <c r="UN28" s="5"/>
      <c r="UO28" s="5"/>
      <c r="UP28" s="5"/>
      <c r="UQ28" s="5"/>
      <c r="UR28" s="5"/>
      <c r="US28" s="5"/>
      <c r="UT28" s="5"/>
      <c r="UU28" s="5"/>
      <c r="UV28" s="5"/>
      <c r="UW28" s="5"/>
      <c r="UX28" s="5"/>
      <c r="UY28" s="5"/>
      <c r="UZ28" s="5"/>
      <c r="VA28" s="5"/>
      <c r="VB28" s="5"/>
      <c r="VC28" s="5"/>
      <c r="VD28" s="5"/>
      <c r="VE28" s="5"/>
      <c r="VF28" s="5"/>
      <c r="VG28" s="5"/>
      <c r="VH28" s="5"/>
      <c r="VI28" s="5"/>
      <c r="VJ28" s="5"/>
      <c r="VK28" s="5"/>
      <c r="VL28" s="5"/>
      <c r="VM28" s="5"/>
      <c r="VN28" s="5"/>
      <c r="VO28" s="5"/>
      <c r="VP28" s="5"/>
      <c r="VQ28" s="5"/>
      <c r="VR28" s="5"/>
      <c r="VS28" s="5"/>
      <c r="VT28" s="5"/>
      <c r="VU28" s="5"/>
      <c r="VV28" s="5"/>
      <c r="VW28" s="5"/>
      <c r="VX28" s="5"/>
      <c r="VY28" s="5"/>
      <c r="VZ28" s="5"/>
      <c r="WA28" s="5"/>
      <c r="WB28" s="5"/>
      <c r="WC28" s="5"/>
      <c r="WD28" s="5"/>
      <c r="WE28" s="5"/>
      <c r="WF28" s="5"/>
      <c r="WG28" s="5"/>
      <c r="WH28" s="5"/>
      <c r="WI28" s="5"/>
      <c r="WJ28" s="5"/>
      <c r="WK28" s="5"/>
      <c r="WL28" s="5"/>
      <c r="WM28" s="5"/>
      <c r="WN28" s="5"/>
      <c r="WO28" s="5"/>
      <c r="WP28" s="5"/>
      <c r="WQ28" s="5"/>
      <c r="WR28" s="5"/>
      <c r="WS28" s="5"/>
      <c r="WT28" s="5"/>
      <c r="WU28" s="5"/>
      <c r="WV28" s="5"/>
      <c r="WW28" s="5"/>
      <c r="WX28" s="5"/>
      <c r="WY28" s="5"/>
      <c r="WZ28" s="5"/>
      <c r="XA28" s="5"/>
      <c r="XB28" s="5"/>
      <c r="XC28" s="5"/>
      <c r="XD28" s="5"/>
      <c r="XE28" s="5"/>
      <c r="XF28" s="5"/>
      <c r="XG28" s="5"/>
      <c r="XH28" s="5"/>
      <c r="XI28" s="5"/>
      <c r="XJ28" s="5"/>
      <c r="XK28" s="5"/>
      <c r="XL28" s="5"/>
      <c r="XM28" s="5"/>
      <c r="XN28" s="5"/>
      <c r="XO28" s="5"/>
      <c r="XP28" s="5"/>
      <c r="XQ28" s="5"/>
      <c r="XR28" s="5"/>
      <c r="XS28" s="5"/>
      <c r="XT28" s="5"/>
      <c r="XU28" s="5"/>
      <c r="XV28" s="5"/>
      <c r="XW28" s="5"/>
      <c r="XX28" s="5"/>
      <c r="XY28" s="5"/>
      <c r="XZ28" s="5"/>
      <c r="YA28" s="5"/>
      <c r="YB28" s="5"/>
      <c r="YC28" s="5"/>
      <c r="YD28" s="5"/>
      <c r="YE28" s="5"/>
      <c r="YF28" s="5"/>
      <c r="YG28" s="5"/>
      <c r="YH28" s="5"/>
      <c r="YI28" s="5"/>
      <c r="YJ28" s="5"/>
      <c r="YK28" s="5"/>
      <c r="YL28" s="5"/>
      <c r="YM28" s="5"/>
      <c r="YN28" s="5"/>
      <c r="YO28" s="5"/>
      <c r="YP28" s="5"/>
      <c r="YQ28" s="5"/>
      <c r="YR28" s="5"/>
      <c r="YS28" s="5"/>
      <c r="YT28" s="5"/>
      <c r="YU28" s="5"/>
      <c r="YV28" s="5"/>
      <c r="YW28" s="5"/>
      <c r="YX28" s="5"/>
      <c r="YY28" s="5"/>
      <c r="YZ28" s="5"/>
      <c r="ZA28" s="5"/>
      <c r="ZB28" s="5"/>
      <c r="ZC28" s="5"/>
      <c r="ZD28" s="5"/>
      <c r="ZE28" s="5"/>
      <c r="ZF28" s="5"/>
      <c r="ZG28" s="5"/>
      <c r="ZH28" s="5"/>
      <c r="ZI28" s="5"/>
      <c r="ZJ28" s="5"/>
      <c r="ZK28" s="5"/>
      <c r="ZL28" s="5"/>
      <c r="ZM28" s="5"/>
      <c r="ZN28" s="5"/>
      <c r="ZO28" s="5"/>
      <c r="ZP28" s="5"/>
      <c r="ZQ28" s="5"/>
      <c r="ZR28" s="5"/>
      <c r="ZS28" s="5"/>
      <c r="ZT28" s="5"/>
      <c r="ZU28" s="5"/>
      <c r="ZV28" s="5"/>
      <c r="ZW28" s="5"/>
      <c r="ZX28" s="5"/>
      <c r="ZY28" s="5"/>
      <c r="ZZ28" s="5"/>
      <c r="AAA28" s="5"/>
      <c r="AAB28" s="5"/>
      <c r="AAC28" s="5"/>
      <c r="AAD28" s="5"/>
      <c r="AAE28" s="5"/>
      <c r="AAF28" s="5"/>
      <c r="AAG28" s="5"/>
      <c r="AAH28" s="5"/>
      <c r="AAI28" s="5"/>
      <c r="AAJ28" s="5"/>
      <c r="AAK28" s="5"/>
      <c r="AAL28" s="5"/>
      <c r="AAM28" s="5"/>
      <c r="AAN28" s="5"/>
      <c r="AAO28" s="5"/>
      <c r="AAP28" s="5"/>
      <c r="AAQ28" s="5"/>
      <c r="AAR28" s="5"/>
      <c r="AAS28" s="5"/>
      <c r="AAT28" s="5"/>
      <c r="AAU28" s="5"/>
      <c r="AAV28" s="5"/>
      <c r="AAW28" s="5"/>
      <c r="AAX28" s="5"/>
      <c r="AAY28" s="5"/>
      <c r="AAZ28" s="5"/>
      <c r="ABA28" s="5"/>
      <c r="ABB28" s="5"/>
      <c r="ABC28" s="5"/>
      <c r="ABD28" s="5"/>
      <c r="ABE28" s="5"/>
      <c r="ABF28" s="5"/>
      <c r="ABG28" s="5"/>
      <c r="ABH28" s="5"/>
      <c r="ABI28" s="5"/>
      <c r="ABJ28" s="5"/>
      <c r="ABK28" s="5"/>
      <c r="ABL28" s="5"/>
      <c r="ABM28" s="5"/>
      <c r="ABN28" s="5"/>
      <c r="ABO28" s="5"/>
      <c r="ABP28" s="5"/>
      <c r="ABQ28" s="5"/>
      <c r="ABR28" s="5"/>
      <c r="ABS28" s="5"/>
      <c r="ABT28" s="5"/>
      <c r="ABU28" s="5"/>
      <c r="ABV28" s="5"/>
      <c r="ABW28" s="5"/>
      <c r="ABX28" s="5"/>
      <c r="ABY28" s="5"/>
      <c r="ABZ28" s="5"/>
      <c r="ACA28" s="5"/>
      <c r="ACB28" s="5"/>
      <c r="ACC28" s="5"/>
      <c r="ACD28" s="5"/>
      <c r="ACE28" s="5"/>
      <c r="ACF28" s="5"/>
      <c r="ACG28" s="5"/>
      <c r="ACH28" s="5"/>
      <c r="ACI28" s="5"/>
      <c r="ACJ28" s="5"/>
      <c r="ACK28" s="5"/>
      <c r="ACL28" s="5"/>
      <c r="ACM28" s="5"/>
      <c r="ACN28" s="5"/>
      <c r="ACO28" s="5"/>
      <c r="ACP28" s="5"/>
      <c r="ACQ28" s="5"/>
      <c r="ACR28" s="5"/>
      <c r="ACS28" s="5"/>
      <c r="ACT28" s="5"/>
      <c r="ACU28" s="5"/>
      <c r="ACV28" s="5"/>
      <c r="ACW28" s="5"/>
      <c r="ACX28" s="5"/>
      <c r="ACY28" s="5"/>
      <c r="ACZ28" s="5"/>
      <c r="ADA28" s="5"/>
      <c r="ADB28" s="5"/>
      <c r="ADC28" s="5"/>
      <c r="ADD28" s="5"/>
      <c r="ADE28" s="5"/>
      <c r="ADF28" s="5"/>
      <c r="ADG28" s="5"/>
      <c r="ADH28" s="5"/>
      <c r="ADI28" s="5"/>
      <c r="ADJ28" s="5"/>
      <c r="ADK28" s="5"/>
      <c r="ADL28" s="5"/>
      <c r="ADM28" s="5"/>
      <c r="ADN28" s="5"/>
      <c r="ADO28" s="5"/>
      <c r="ADP28" s="5"/>
      <c r="ADQ28" s="5"/>
      <c r="ADR28" s="5"/>
      <c r="ADS28" s="5"/>
      <c r="ADT28" s="5"/>
      <c r="ADU28" s="5"/>
      <c r="ADV28" s="5"/>
      <c r="ADW28" s="5"/>
      <c r="ADX28" s="5"/>
      <c r="ADY28" s="5"/>
      <c r="ADZ28" s="5"/>
      <c r="AEA28" s="5"/>
      <c r="AEB28" s="5"/>
      <c r="AEC28" s="5"/>
      <c r="AED28" s="5"/>
      <c r="AEE28" s="5"/>
      <c r="AEF28" s="5"/>
      <c r="AEG28" s="5"/>
      <c r="AEH28" s="5"/>
      <c r="AEI28" s="5"/>
      <c r="AEJ28" s="5"/>
      <c r="AEK28" s="5"/>
      <c r="AEL28" s="5"/>
      <c r="AEM28" s="5"/>
      <c r="AEN28" s="5"/>
      <c r="AEO28" s="5"/>
      <c r="AEP28" s="5"/>
      <c r="AEQ28" s="5"/>
      <c r="AER28" s="5"/>
      <c r="AES28" s="5"/>
      <c r="AET28" s="5"/>
      <c r="AEU28" s="5"/>
      <c r="AEV28" s="5"/>
      <c r="AEW28" s="5"/>
      <c r="AEX28" s="5"/>
      <c r="AEY28" s="5"/>
      <c r="AEZ28" s="5"/>
      <c r="AFA28" s="5"/>
      <c r="AFB28" s="5"/>
      <c r="AFC28" s="5"/>
      <c r="AFD28" s="5"/>
      <c r="AFE28" s="5"/>
      <c r="AFF28" s="5"/>
      <c r="AFG28" s="5"/>
      <c r="AFH28" s="5"/>
      <c r="AFI28" s="5"/>
      <c r="AFJ28" s="5"/>
      <c r="AFK28" s="5"/>
      <c r="AFL28" s="5"/>
      <c r="AFM28" s="5"/>
      <c r="AFN28" s="5"/>
      <c r="AFO28" s="5"/>
      <c r="AFP28" s="5"/>
      <c r="AFQ28" s="5"/>
      <c r="AFR28" s="5"/>
      <c r="AFS28" s="5"/>
      <c r="AFT28" s="5"/>
      <c r="AFU28" s="5"/>
      <c r="AFV28" s="5"/>
      <c r="AFW28" s="5"/>
      <c r="AFX28" s="5"/>
      <c r="AFY28" s="5"/>
      <c r="AFZ28" s="5"/>
      <c r="AGA28" s="5"/>
      <c r="AGB28" s="5"/>
      <c r="AGC28" s="5"/>
      <c r="AGD28" s="5"/>
      <c r="AGE28" s="5"/>
      <c r="AGF28" s="5"/>
      <c r="AGG28" s="5"/>
      <c r="AGH28" s="5"/>
      <c r="AGI28" s="5"/>
      <c r="AGJ28" s="5"/>
      <c r="AGK28" s="5"/>
      <c r="AGL28" s="5"/>
      <c r="AGM28" s="5"/>
      <c r="AGN28" s="5"/>
      <c r="AGO28" s="5"/>
      <c r="AGP28" s="5"/>
      <c r="AGQ28" s="5"/>
      <c r="AGR28" s="5"/>
      <c r="AGS28" s="5"/>
      <c r="AGT28" s="5"/>
      <c r="AGU28" s="5"/>
      <c r="AGV28" s="5"/>
      <c r="AGW28" s="5"/>
      <c r="AGX28" s="5"/>
      <c r="AGY28" s="5"/>
      <c r="AGZ28" s="5"/>
      <c r="AHA28" s="5"/>
      <c r="AHB28" s="5"/>
      <c r="AHC28" s="5"/>
      <c r="AHD28" s="5"/>
      <c r="AHE28" s="5"/>
      <c r="AHF28" s="5"/>
      <c r="AHG28" s="5"/>
      <c r="AHH28" s="5"/>
      <c r="AHI28" s="5"/>
      <c r="AHJ28" s="5"/>
      <c r="AHK28" s="5"/>
      <c r="AHL28" s="5"/>
      <c r="AHM28" s="5"/>
      <c r="AHN28" s="5"/>
      <c r="AHO28" s="5"/>
      <c r="AHP28" s="5"/>
      <c r="AHQ28" s="5"/>
      <c r="AHR28" s="5"/>
      <c r="AHS28" s="5"/>
      <c r="AHT28" s="5"/>
      <c r="AHU28" s="5"/>
      <c r="AHV28" s="5"/>
      <c r="AHW28" s="5"/>
      <c r="AHX28" s="5"/>
      <c r="AHY28" s="5"/>
      <c r="AHZ28" s="5"/>
      <c r="AIA28" s="5"/>
      <c r="AIB28" s="5"/>
      <c r="AIC28" s="5"/>
      <c r="AID28" s="5"/>
      <c r="AIE28" s="5"/>
      <c r="AIF28" s="5"/>
      <c r="AIG28" s="5"/>
      <c r="AIH28" s="5"/>
      <c r="AII28" s="5"/>
      <c r="AIJ28" s="5"/>
      <c r="AIK28" s="5"/>
      <c r="AIL28" s="5"/>
      <c r="AIM28" s="5"/>
      <c r="AIN28" s="5"/>
      <c r="AIO28" s="5"/>
      <c r="AIP28" s="5"/>
      <c r="AIQ28" s="5"/>
      <c r="AIR28" s="5"/>
      <c r="AIS28" s="5"/>
      <c r="AIT28" s="5"/>
      <c r="AIU28" s="5"/>
      <c r="AIV28" s="5"/>
      <c r="AIW28" s="5"/>
      <c r="AIX28" s="5"/>
      <c r="AIY28" s="5"/>
      <c r="AIZ28" s="5"/>
      <c r="AJA28" s="5"/>
      <c r="AJB28" s="5"/>
      <c r="AJC28" s="5"/>
      <c r="AJD28" s="5"/>
      <c r="AJE28" s="5"/>
      <c r="AJF28" s="5"/>
      <c r="AJG28" s="5"/>
      <c r="AJH28" s="5"/>
      <c r="AJI28" s="5"/>
      <c r="AJJ28" s="5"/>
      <c r="AJK28" s="5"/>
      <c r="AJL28" s="5"/>
      <c r="AJM28" s="5"/>
      <c r="AJN28" s="5"/>
      <c r="AJO28" s="5"/>
      <c r="AJP28" s="5"/>
      <c r="AJQ28" s="5"/>
      <c r="AJR28" s="5"/>
      <c r="AJS28" s="5"/>
      <c r="AJT28" s="5"/>
      <c r="AJU28" s="5"/>
      <c r="AJV28" s="5"/>
      <c r="AJW28" s="5"/>
      <c r="AJX28" s="5"/>
      <c r="AJY28" s="5"/>
      <c r="AJZ28" s="5"/>
      <c r="AKA28" s="5"/>
      <c r="AKB28" s="5"/>
      <c r="AKC28" s="5"/>
      <c r="AKD28" s="5"/>
      <c r="AKE28" s="5"/>
      <c r="AKF28" s="5"/>
      <c r="AKG28" s="5"/>
      <c r="AKH28" s="5"/>
      <c r="AKI28" s="5"/>
      <c r="AKJ28" s="5"/>
      <c r="AKK28" s="5"/>
      <c r="AKL28" s="5"/>
      <c r="AKM28" s="5"/>
      <c r="AKN28" s="5"/>
      <c r="AKO28" s="5"/>
      <c r="AKP28" s="5"/>
      <c r="AKQ28" s="5"/>
      <c r="AKR28" s="5"/>
      <c r="AKS28" s="5"/>
      <c r="AKT28" s="5"/>
      <c r="AKU28" s="5"/>
      <c r="AKV28" s="5"/>
      <c r="AKW28" s="5"/>
      <c r="AKX28" s="5"/>
      <c r="AKY28" s="5"/>
      <c r="AKZ28" s="5"/>
      <c r="ALA28" s="5"/>
      <c r="ALB28" s="5"/>
      <c r="ALC28" s="5"/>
      <c r="ALD28" s="5"/>
      <c r="ALE28" s="5"/>
      <c r="ALF28" s="5"/>
      <c r="ALG28" s="5"/>
      <c r="ALH28" s="5"/>
      <c r="ALI28" s="5"/>
      <c r="ALJ28" s="5"/>
      <c r="ALK28" s="5"/>
      <c r="ALL28" s="5"/>
      <c r="ALM28" s="5"/>
      <c r="ALN28" s="5"/>
      <c r="ALO28" s="5"/>
      <c r="ALP28" s="5"/>
      <c r="ALQ28" s="5"/>
      <c r="ALR28" s="5"/>
      <c r="ALS28" s="5"/>
      <c r="ALT28" s="5"/>
      <c r="ALU28" s="5"/>
      <c r="ALV28" s="5"/>
      <c r="ALW28" s="5"/>
      <c r="ALX28" s="5"/>
      <c r="ALY28" s="5"/>
      <c r="ALZ28" s="5"/>
      <c r="AMA28" s="5"/>
      <c r="AMB28" s="5"/>
      <c r="AMC28" s="5"/>
      <c r="AMD28" s="5"/>
      <c r="AME28" s="5"/>
      <c r="AMF28" s="5"/>
      <c r="AMG28" s="5"/>
      <c r="AMH28" s="5"/>
      <c r="AMI28" s="5"/>
      <c r="AMJ28" s="5"/>
      <c r="AMK28" s="5"/>
    </row>
    <row r="29" spans="1:1025" s="4" customFormat="1">
      <c r="A29" s="100" t="s">
        <v>98</v>
      </c>
      <c r="B29" s="63">
        <v>3.4000000000000002E-2</v>
      </c>
      <c r="C29" s="55">
        <v>600</v>
      </c>
      <c r="D29" s="45">
        <f t="shared" ref="D29:D30" si="10">C29</f>
        <v>600</v>
      </c>
      <c r="E29" s="55">
        <f t="shared" ref="E29:E30" si="11">(D29/(220*SQRT(3)*0.92))</f>
        <v>1.7115126557004718</v>
      </c>
      <c r="F29" s="55">
        <f t="shared" ref="F29:F30" si="12">E29*1.2</f>
        <v>2.0538151868405663</v>
      </c>
      <c r="G29" s="55">
        <f t="shared" ref="G29:G30" si="13">B29*F29</f>
        <v>6.9829716352579257E-2</v>
      </c>
      <c r="H29" s="45">
        <v>4</v>
      </c>
      <c r="I29" s="45">
        <f>IF(H29=95,'Quant. Condutores e eletrodutos'!B$3,IF(H29=70,'Quant. Condutores e eletrodutos'!B$4,IF(H29=50,'Quant. Condutores e eletrodutos'!B$5,IF(H29=35,'Quant. Condutores e eletrodutos'!B$6,IF(H29=25,'Quant. Condutores e eletrodutos'!B$7,IF(H29=16,'Quant. Condutores e eletrodutos'!B$8,IF(H29=10,'Quant. Condutores e eletrodutos'!B$9,IF(H29=6,'Quant. Condutores e eletrodutos'!B$10,IF(H29=4,'Quant. Condutores e eletrodutos'!B$11,"erro")))))))))</f>
        <v>7.79</v>
      </c>
      <c r="J29" s="64">
        <f t="shared" ref="J29:J30" si="14">B29*3000</f>
        <v>102.00000000000001</v>
      </c>
      <c r="K29" s="55">
        <v>220</v>
      </c>
      <c r="L29" s="55">
        <f t="shared" ref="L29:L30" si="15">B29*3000</f>
        <v>102.00000000000001</v>
      </c>
      <c r="M29" s="65">
        <f t="shared" ref="M29:M30" si="16">(G29*I29*100)/K29</f>
        <v>0.24726067744845107</v>
      </c>
      <c r="N29" s="101">
        <f t="shared" ref="N29:N30" si="17">M29+N28</f>
        <v>4.5792166810313502</v>
      </c>
      <c r="O29" s="63"/>
      <c r="P29" s="14"/>
      <c r="Q29" s="12"/>
      <c r="R29" s="13"/>
      <c r="S29" s="14"/>
      <c r="T29" s="14"/>
      <c r="U29" s="12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  <c r="UT29" s="5"/>
      <c r="UU29" s="5"/>
      <c r="UV29" s="5"/>
      <c r="UW29" s="5"/>
      <c r="UX29" s="5"/>
      <c r="UY29" s="5"/>
      <c r="UZ29" s="5"/>
      <c r="VA29" s="5"/>
      <c r="VB29" s="5"/>
      <c r="VC29" s="5"/>
      <c r="VD29" s="5"/>
      <c r="VE29" s="5"/>
      <c r="VF29" s="5"/>
      <c r="VG29" s="5"/>
      <c r="VH29" s="5"/>
      <c r="VI29" s="5"/>
      <c r="VJ29" s="5"/>
      <c r="VK29" s="5"/>
      <c r="VL29" s="5"/>
      <c r="VM29" s="5"/>
      <c r="VN29" s="5"/>
      <c r="VO29" s="5"/>
      <c r="VP29" s="5"/>
      <c r="VQ29" s="5"/>
      <c r="VR29" s="5"/>
      <c r="VS29" s="5"/>
      <c r="VT29" s="5"/>
      <c r="VU29" s="5"/>
      <c r="VV29" s="5"/>
      <c r="VW29" s="5"/>
      <c r="VX29" s="5"/>
      <c r="VY29" s="5"/>
      <c r="VZ29" s="5"/>
      <c r="WA29" s="5"/>
      <c r="WB29" s="5"/>
      <c r="WC29" s="5"/>
      <c r="WD29" s="5"/>
      <c r="WE29" s="5"/>
      <c r="WF29" s="5"/>
      <c r="WG29" s="5"/>
      <c r="WH29" s="5"/>
      <c r="WI29" s="5"/>
      <c r="WJ29" s="5"/>
      <c r="WK29" s="5"/>
      <c r="WL29" s="5"/>
      <c r="WM29" s="5"/>
      <c r="WN29" s="5"/>
      <c r="WO29" s="5"/>
      <c r="WP29" s="5"/>
      <c r="WQ29" s="5"/>
      <c r="WR29" s="5"/>
      <c r="WS29" s="5"/>
      <c r="WT29" s="5"/>
      <c r="WU29" s="5"/>
      <c r="WV29" s="5"/>
      <c r="WW29" s="5"/>
      <c r="WX29" s="5"/>
      <c r="WY29" s="5"/>
      <c r="WZ29" s="5"/>
      <c r="XA29" s="5"/>
      <c r="XB29" s="5"/>
      <c r="XC29" s="5"/>
      <c r="XD29" s="5"/>
      <c r="XE29" s="5"/>
      <c r="XF29" s="5"/>
      <c r="XG29" s="5"/>
      <c r="XH29" s="5"/>
      <c r="XI29" s="5"/>
      <c r="XJ29" s="5"/>
      <c r="XK29" s="5"/>
      <c r="XL29" s="5"/>
      <c r="XM29" s="5"/>
      <c r="XN29" s="5"/>
      <c r="XO29" s="5"/>
      <c r="XP29" s="5"/>
      <c r="XQ29" s="5"/>
      <c r="XR29" s="5"/>
      <c r="XS29" s="5"/>
      <c r="XT29" s="5"/>
      <c r="XU29" s="5"/>
      <c r="XV29" s="5"/>
      <c r="XW29" s="5"/>
      <c r="XX29" s="5"/>
      <c r="XY29" s="5"/>
      <c r="XZ29" s="5"/>
      <c r="YA29" s="5"/>
      <c r="YB29" s="5"/>
      <c r="YC29" s="5"/>
      <c r="YD29" s="5"/>
      <c r="YE29" s="5"/>
      <c r="YF29" s="5"/>
      <c r="YG29" s="5"/>
      <c r="YH29" s="5"/>
      <c r="YI29" s="5"/>
      <c r="YJ29" s="5"/>
      <c r="YK29" s="5"/>
      <c r="YL29" s="5"/>
      <c r="YM29" s="5"/>
      <c r="YN29" s="5"/>
      <c r="YO29" s="5"/>
      <c r="YP29" s="5"/>
      <c r="YQ29" s="5"/>
      <c r="YR29" s="5"/>
      <c r="YS29" s="5"/>
      <c r="YT29" s="5"/>
      <c r="YU29" s="5"/>
      <c r="YV29" s="5"/>
      <c r="YW29" s="5"/>
      <c r="YX29" s="5"/>
      <c r="YY29" s="5"/>
      <c r="YZ29" s="5"/>
      <c r="ZA29" s="5"/>
      <c r="ZB29" s="5"/>
      <c r="ZC29" s="5"/>
      <c r="ZD29" s="5"/>
      <c r="ZE29" s="5"/>
      <c r="ZF29" s="5"/>
      <c r="ZG29" s="5"/>
      <c r="ZH29" s="5"/>
      <c r="ZI29" s="5"/>
      <c r="ZJ29" s="5"/>
      <c r="ZK29" s="5"/>
      <c r="ZL29" s="5"/>
      <c r="ZM29" s="5"/>
      <c r="ZN29" s="5"/>
      <c r="ZO29" s="5"/>
      <c r="ZP29" s="5"/>
      <c r="ZQ29" s="5"/>
      <c r="ZR29" s="5"/>
      <c r="ZS29" s="5"/>
      <c r="ZT29" s="5"/>
      <c r="ZU29" s="5"/>
      <c r="ZV29" s="5"/>
      <c r="ZW29" s="5"/>
      <c r="ZX29" s="5"/>
      <c r="ZY29" s="5"/>
      <c r="ZZ29" s="5"/>
      <c r="AAA29" s="5"/>
      <c r="AAB29" s="5"/>
      <c r="AAC29" s="5"/>
      <c r="AAD29" s="5"/>
      <c r="AAE29" s="5"/>
      <c r="AAF29" s="5"/>
      <c r="AAG29" s="5"/>
      <c r="AAH29" s="5"/>
      <c r="AAI29" s="5"/>
      <c r="AAJ29" s="5"/>
      <c r="AAK29" s="5"/>
      <c r="AAL29" s="5"/>
      <c r="AAM29" s="5"/>
      <c r="AAN29" s="5"/>
      <c r="AAO29" s="5"/>
      <c r="AAP29" s="5"/>
      <c r="AAQ29" s="5"/>
      <c r="AAR29" s="5"/>
      <c r="AAS29" s="5"/>
      <c r="AAT29" s="5"/>
      <c r="AAU29" s="5"/>
      <c r="AAV29" s="5"/>
      <c r="AAW29" s="5"/>
      <c r="AAX29" s="5"/>
      <c r="AAY29" s="5"/>
      <c r="AAZ29" s="5"/>
      <c r="ABA29" s="5"/>
      <c r="ABB29" s="5"/>
      <c r="ABC29" s="5"/>
      <c r="ABD29" s="5"/>
      <c r="ABE29" s="5"/>
      <c r="ABF29" s="5"/>
      <c r="ABG29" s="5"/>
      <c r="ABH29" s="5"/>
      <c r="ABI29" s="5"/>
      <c r="ABJ29" s="5"/>
      <c r="ABK29" s="5"/>
      <c r="ABL29" s="5"/>
      <c r="ABM29" s="5"/>
      <c r="ABN29" s="5"/>
      <c r="ABO29" s="5"/>
      <c r="ABP29" s="5"/>
      <c r="ABQ29" s="5"/>
      <c r="ABR29" s="5"/>
      <c r="ABS29" s="5"/>
      <c r="ABT29" s="5"/>
      <c r="ABU29" s="5"/>
      <c r="ABV29" s="5"/>
      <c r="ABW29" s="5"/>
      <c r="ABX29" s="5"/>
      <c r="ABY29" s="5"/>
      <c r="ABZ29" s="5"/>
      <c r="ACA29" s="5"/>
      <c r="ACB29" s="5"/>
      <c r="ACC29" s="5"/>
      <c r="ACD29" s="5"/>
      <c r="ACE29" s="5"/>
      <c r="ACF29" s="5"/>
      <c r="ACG29" s="5"/>
      <c r="ACH29" s="5"/>
      <c r="ACI29" s="5"/>
      <c r="ACJ29" s="5"/>
      <c r="ACK29" s="5"/>
      <c r="ACL29" s="5"/>
      <c r="ACM29" s="5"/>
      <c r="ACN29" s="5"/>
      <c r="ACO29" s="5"/>
      <c r="ACP29" s="5"/>
      <c r="ACQ29" s="5"/>
      <c r="ACR29" s="5"/>
      <c r="ACS29" s="5"/>
      <c r="ACT29" s="5"/>
      <c r="ACU29" s="5"/>
      <c r="ACV29" s="5"/>
      <c r="ACW29" s="5"/>
      <c r="ACX29" s="5"/>
      <c r="ACY29" s="5"/>
      <c r="ACZ29" s="5"/>
      <c r="ADA29" s="5"/>
      <c r="ADB29" s="5"/>
      <c r="ADC29" s="5"/>
      <c r="ADD29" s="5"/>
      <c r="ADE29" s="5"/>
      <c r="ADF29" s="5"/>
      <c r="ADG29" s="5"/>
      <c r="ADH29" s="5"/>
      <c r="ADI29" s="5"/>
      <c r="ADJ29" s="5"/>
      <c r="ADK29" s="5"/>
      <c r="ADL29" s="5"/>
      <c r="ADM29" s="5"/>
      <c r="ADN29" s="5"/>
      <c r="ADO29" s="5"/>
      <c r="ADP29" s="5"/>
      <c r="ADQ29" s="5"/>
      <c r="ADR29" s="5"/>
      <c r="ADS29" s="5"/>
      <c r="ADT29" s="5"/>
      <c r="ADU29" s="5"/>
      <c r="ADV29" s="5"/>
      <c r="ADW29" s="5"/>
      <c r="ADX29" s="5"/>
      <c r="ADY29" s="5"/>
      <c r="ADZ29" s="5"/>
      <c r="AEA29" s="5"/>
      <c r="AEB29" s="5"/>
      <c r="AEC29" s="5"/>
      <c r="AED29" s="5"/>
      <c r="AEE29" s="5"/>
      <c r="AEF29" s="5"/>
      <c r="AEG29" s="5"/>
      <c r="AEH29" s="5"/>
      <c r="AEI29" s="5"/>
      <c r="AEJ29" s="5"/>
      <c r="AEK29" s="5"/>
      <c r="AEL29" s="5"/>
      <c r="AEM29" s="5"/>
      <c r="AEN29" s="5"/>
      <c r="AEO29" s="5"/>
      <c r="AEP29" s="5"/>
      <c r="AEQ29" s="5"/>
      <c r="AER29" s="5"/>
      <c r="AES29" s="5"/>
      <c r="AET29" s="5"/>
      <c r="AEU29" s="5"/>
      <c r="AEV29" s="5"/>
      <c r="AEW29" s="5"/>
      <c r="AEX29" s="5"/>
      <c r="AEY29" s="5"/>
      <c r="AEZ29" s="5"/>
      <c r="AFA29" s="5"/>
      <c r="AFB29" s="5"/>
      <c r="AFC29" s="5"/>
      <c r="AFD29" s="5"/>
      <c r="AFE29" s="5"/>
      <c r="AFF29" s="5"/>
      <c r="AFG29" s="5"/>
      <c r="AFH29" s="5"/>
      <c r="AFI29" s="5"/>
      <c r="AFJ29" s="5"/>
      <c r="AFK29" s="5"/>
      <c r="AFL29" s="5"/>
      <c r="AFM29" s="5"/>
      <c r="AFN29" s="5"/>
      <c r="AFO29" s="5"/>
      <c r="AFP29" s="5"/>
      <c r="AFQ29" s="5"/>
      <c r="AFR29" s="5"/>
      <c r="AFS29" s="5"/>
      <c r="AFT29" s="5"/>
      <c r="AFU29" s="5"/>
      <c r="AFV29" s="5"/>
      <c r="AFW29" s="5"/>
      <c r="AFX29" s="5"/>
      <c r="AFY29" s="5"/>
      <c r="AFZ29" s="5"/>
      <c r="AGA29" s="5"/>
      <c r="AGB29" s="5"/>
      <c r="AGC29" s="5"/>
      <c r="AGD29" s="5"/>
      <c r="AGE29" s="5"/>
      <c r="AGF29" s="5"/>
      <c r="AGG29" s="5"/>
      <c r="AGH29" s="5"/>
      <c r="AGI29" s="5"/>
      <c r="AGJ29" s="5"/>
      <c r="AGK29" s="5"/>
      <c r="AGL29" s="5"/>
      <c r="AGM29" s="5"/>
      <c r="AGN29" s="5"/>
      <c r="AGO29" s="5"/>
      <c r="AGP29" s="5"/>
      <c r="AGQ29" s="5"/>
      <c r="AGR29" s="5"/>
      <c r="AGS29" s="5"/>
      <c r="AGT29" s="5"/>
      <c r="AGU29" s="5"/>
      <c r="AGV29" s="5"/>
      <c r="AGW29" s="5"/>
      <c r="AGX29" s="5"/>
      <c r="AGY29" s="5"/>
      <c r="AGZ29" s="5"/>
      <c r="AHA29" s="5"/>
      <c r="AHB29" s="5"/>
      <c r="AHC29" s="5"/>
      <c r="AHD29" s="5"/>
      <c r="AHE29" s="5"/>
      <c r="AHF29" s="5"/>
      <c r="AHG29" s="5"/>
      <c r="AHH29" s="5"/>
      <c r="AHI29" s="5"/>
      <c r="AHJ29" s="5"/>
      <c r="AHK29" s="5"/>
      <c r="AHL29" s="5"/>
      <c r="AHM29" s="5"/>
      <c r="AHN29" s="5"/>
      <c r="AHO29" s="5"/>
      <c r="AHP29" s="5"/>
      <c r="AHQ29" s="5"/>
      <c r="AHR29" s="5"/>
      <c r="AHS29" s="5"/>
      <c r="AHT29" s="5"/>
      <c r="AHU29" s="5"/>
      <c r="AHV29" s="5"/>
      <c r="AHW29" s="5"/>
      <c r="AHX29" s="5"/>
      <c r="AHY29" s="5"/>
      <c r="AHZ29" s="5"/>
      <c r="AIA29" s="5"/>
      <c r="AIB29" s="5"/>
      <c r="AIC29" s="5"/>
      <c r="AID29" s="5"/>
      <c r="AIE29" s="5"/>
      <c r="AIF29" s="5"/>
      <c r="AIG29" s="5"/>
      <c r="AIH29" s="5"/>
      <c r="AII29" s="5"/>
      <c r="AIJ29" s="5"/>
      <c r="AIK29" s="5"/>
      <c r="AIL29" s="5"/>
      <c r="AIM29" s="5"/>
      <c r="AIN29" s="5"/>
      <c r="AIO29" s="5"/>
      <c r="AIP29" s="5"/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5"/>
      <c r="AJP29" s="5"/>
      <c r="AJQ29" s="5"/>
      <c r="AJR29" s="5"/>
      <c r="AJS29" s="5"/>
      <c r="AJT29" s="5"/>
      <c r="AJU29" s="5"/>
      <c r="AJV29" s="5"/>
      <c r="AJW29" s="5"/>
      <c r="AJX29" s="5"/>
      <c r="AJY29" s="5"/>
      <c r="AJZ29" s="5"/>
      <c r="AKA29" s="5"/>
      <c r="AKB29" s="5"/>
      <c r="AKC29" s="5"/>
      <c r="AKD29" s="5"/>
      <c r="AKE29" s="5"/>
      <c r="AKF29" s="5"/>
      <c r="AKG29" s="5"/>
      <c r="AKH29" s="5"/>
      <c r="AKI29" s="5"/>
      <c r="AKJ29" s="5"/>
      <c r="AKK29" s="5"/>
      <c r="AKL29" s="5"/>
      <c r="AKM29" s="5"/>
      <c r="AKN29" s="5"/>
      <c r="AKO29" s="5"/>
      <c r="AKP29" s="5"/>
      <c r="AKQ29" s="5"/>
      <c r="AKR29" s="5"/>
      <c r="AKS29" s="5"/>
      <c r="AKT29" s="5"/>
      <c r="AKU29" s="5"/>
      <c r="AKV29" s="5"/>
      <c r="AKW29" s="5"/>
      <c r="AKX29" s="5"/>
      <c r="AKY29" s="5"/>
      <c r="AKZ29" s="5"/>
      <c r="ALA29" s="5"/>
      <c r="ALB29" s="5"/>
      <c r="ALC29" s="5"/>
      <c r="ALD29" s="5"/>
      <c r="ALE29" s="5"/>
      <c r="ALF29" s="5"/>
      <c r="ALG29" s="5"/>
      <c r="ALH29" s="5"/>
      <c r="ALI29" s="5"/>
      <c r="ALJ29" s="5"/>
      <c r="ALK29" s="5"/>
      <c r="ALL29" s="5"/>
      <c r="ALM29" s="5"/>
      <c r="ALN29" s="5"/>
      <c r="ALO29" s="5"/>
      <c r="ALP29" s="5"/>
      <c r="ALQ29" s="5"/>
      <c r="ALR29" s="5"/>
      <c r="ALS29" s="5"/>
      <c r="ALT29" s="5"/>
      <c r="ALU29" s="5"/>
      <c r="ALV29" s="5"/>
      <c r="ALW29" s="5"/>
      <c r="ALX29" s="5"/>
      <c r="ALY29" s="5"/>
      <c r="ALZ29" s="5"/>
      <c r="AMA29" s="5"/>
      <c r="AMB29" s="5"/>
      <c r="AMC29" s="5"/>
      <c r="AMD29" s="5"/>
      <c r="AME29" s="5"/>
      <c r="AMF29" s="5"/>
      <c r="AMG29" s="5"/>
      <c r="AMH29" s="5"/>
      <c r="AMI29" s="5"/>
      <c r="AMJ29" s="5"/>
      <c r="AMK29" s="5"/>
    </row>
    <row r="30" spans="1:1025" s="4" customFormat="1" ht="13.5" thickBot="1">
      <c r="A30" s="102" t="s">
        <v>88</v>
      </c>
      <c r="B30" s="103">
        <v>3.4000000000000002E-2</v>
      </c>
      <c r="C30" s="104">
        <v>300</v>
      </c>
      <c r="D30" s="105">
        <f t="shared" si="10"/>
        <v>300</v>
      </c>
      <c r="E30" s="104">
        <f t="shared" si="11"/>
        <v>0.85575632785023592</v>
      </c>
      <c r="F30" s="104">
        <f t="shared" si="12"/>
        <v>1.0269075934202831</v>
      </c>
      <c r="G30" s="104">
        <f t="shared" si="13"/>
        <v>3.4914858176289629E-2</v>
      </c>
      <c r="H30" s="105">
        <v>4</v>
      </c>
      <c r="I30" s="105">
        <f>IF(H30=95,'Quant. Condutores e eletrodutos'!B$3,IF(H30=70,'Quant. Condutores e eletrodutos'!B$4,IF(H30=50,'Quant. Condutores e eletrodutos'!B$5,IF(H30=35,'Quant. Condutores e eletrodutos'!B$6,IF(H30=25,'Quant. Condutores e eletrodutos'!B$7,IF(H30=16,'Quant. Condutores e eletrodutos'!B$8,IF(H30=10,'Quant. Condutores e eletrodutos'!B$9,IF(H30=6,'Quant. Condutores e eletrodutos'!B$10,IF(H30=4,'Quant. Condutores e eletrodutos'!B$11,"erro")))))))))</f>
        <v>7.79</v>
      </c>
      <c r="J30" s="106">
        <f t="shared" si="14"/>
        <v>102.00000000000001</v>
      </c>
      <c r="K30" s="104">
        <v>220</v>
      </c>
      <c r="L30" s="104">
        <f t="shared" si="15"/>
        <v>102.00000000000001</v>
      </c>
      <c r="M30" s="107">
        <f t="shared" si="16"/>
        <v>0.12363033872422553</v>
      </c>
      <c r="N30" s="108">
        <f t="shared" si="17"/>
        <v>4.7028470197555761</v>
      </c>
      <c r="O30" s="63"/>
      <c r="P30" s="14"/>
      <c r="Q30" s="12"/>
      <c r="R30" s="13"/>
      <c r="S30" s="14"/>
      <c r="T30" s="14"/>
      <c r="U30" s="12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  <c r="AMF30" s="5"/>
      <c r="AMG30" s="5"/>
      <c r="AMH30" s="5"/>
      <c r="AMI30" s="5"/>
      <c r="AMJ30" s="5"/>
      <c r="AMK30" s="5"/>
    </row>
    <row r="31" spans="1:1025" s="4" customFormat="1" ht="13.5" thickBot="1">
      <c r="A31" s="86"/>
      <c r="B31" s="87"/>
      <c r="C31" s="88"/>
      <c r="D31" s="89"/>
      <c r="E31" s="88"/>
      <c r="F31" s="88"/>
      <c r="G31" s="88"/>
      <c r="H31" s="89"/>
      <c r="I31" s="89"/>
      <c r="J31" s="90"/>
      <c r="K31" s="88"/>
      <c r="L31" s="88"/>
      <c r="M31" s="91"/>
      <c r="N31" s="92"/>
      <c r="O31" s="63"/>
      <c r="P31" s="14"/>
      <c r="Q31" s="12"/>
      <c r="R31" s="13"/>
      <c r="S31" s="14"/>
      <c r="T31" s="14"/>
      <c r="U31" s="12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  <c r="ADF31" s="5"/>
      <c r="ADG31" s="5"/>
      <c r="ADH31" s="5"/>
      <c r="ADI31" s="5"/>
      <c r="ADJ31" s="5"/>
      <c r="ADK31" s="5"/>
      <c r="ADL31" s="5"/>
      <c r="ADM31" s="5"/>
      <c r="ADN31" s="5"/>
      <c r="ADO31" s="5"/>
      <c r="ADP31" s="5"/>
      <c r="ADQ31" s="5"/>
      <c r="ADR31" s="5"/>
      <c r="ADS31" s="5"/>
      <c r="ADT31" s="5"/>
      <c r="ADU31" s="5"/>
      <c r="ADV31" s="5"/>
      <c r="ADW31" s="5"/>
      <c r="ADX31" s="5"/>
      <c r="ADY31" s="5"/>
      <c r="ADZ31" s="5"/>
      <c r="AEA31" s="5"/>
      <c r="AEB31" s="5"/>
      <c r="AEC31" s="5"/>
      <c r="AED31" s="5"/>
      <c r="AEE31" s="5"/>
      <c r="AEF31" s="5"/>
      <c r="AEG31" s="5"/>
      <c r="AEH31" s="5"/>
      <c r="AEI31" s="5"/>
      <c r="AEJ31" s="5"/>
      <c r="AEK31" s="5"/>
      <c r="AEL31" s="5"/>
      <c r="AEM31" s="5"/>
      <c r="AEN31" s="5"/>
      <c r="AEO31" s="5"/>
      <c r="AEP31" s="5"/>
      <c r="AEQ31" s="5"/>
      <c r="AER31" s="5"/>
      <c r="AES31" s="5"/>
      <c r="AET31" s="5"/>
      <c r="AEU31" s="5"/>
      <c r="AEV31" s="5"/>
      <c r="AEW31" s="5"/>
      <c r="AEX31" s="5"/>
      <c r="AEY31" s="5"/>
      <c r="AEZ31" s="5"/>
      <c r="AFA31" s="5"/>
      <c r="AFB31" s="5"/>
      <c r="AFC31" s="5"/>
      <c r="AFD31" s="5"/>
      <c r="AFE31" s="5"/>
      <c r="AFF31" s="5"/>
      <c r="AFG31" s="5"/>
      <c r="AFH31" s="5"/>
      <c r="AFI31" s="5"/>
      <c r="AFJ31" s="5"/>
      <c r="AFK31" s="5"/>
      <c r="AFL31" s="5"/>
      <c r="AFM31" s="5"/>
      <c r="AFN31" s="5"/>
      <c r="AFO31" s="5"/>
      <c r="AFP31" s="5"/>
      <c r="AFQ31" s="5"/>
      <c r="AFR31" s="5"/>
      <c r="AFS31" s="5"/>
      <c r="AFT31" s="5"/>
      <c r="AFU31" s="5"/>
      <c r="AFV31" s="5"/>
      <c r="AFW31" s="5"/>
      <c r="AFX31" s="5"/>
      <c r="AFY31" s="5"/>
      <c r="AFZ31" s="5"/>
      <c r="AGA31" s="5"/>
      <c r="AGB31" s="5"/>
      <c r="AGC31" s="5"/>
      <c r="AGD31" s="5"/>
      <c r="AGE31" s="5"/>
      <c r="AGF31" s="5"/>
      <c r="AGG31" s="5"/>
      <c r="AGH31" s="5"/>
      <c r="AGI31" s="5"/>
      <c r="AGJ31" s="5"/>
      <c r="AGK31" s="5"/>
      <c r="AGL31" s="5"/>
      <c r="AGM31" s="5"/>
      <c r="AGN31" s="5"/>
      <c r="AGO31" s="5"/>
      <c r="AGP31" s="5"/>
      <c r="AGQ31" s="5"/>
      <c r="AGR31" s="5"/>
      <c r="AGS31" s="5"/>
      <c r="AGT31" s="5"/>
      <c r="AGU31" s="5"/>
      <c r="AGV31" s="5"/>
      <c r="AGW31" s="5"/>
      <c r="AGX31" s="5"/>
      <c r="AGY31" s="5"/>
      <c r="AGZ31" s="5"/>
      <c r="AHA31" s="5"/>
      <c r="AHB31" s="5"/>
      <c r="AHC31" s="5"/>
      <c r="AHD31" s="5"/>
      <c r="AHE31" s="5"/>
      <c r="AHF31" s="5"/>
      <c r="AHG31" s="5"/>
      <c r="AHH31" s="5"/>
      <c r="AHI31" s="5"/>
      <c r="AHJ31" s="5"/>
      <c r="AHK31" s="5"/>
      <c r="AHL31" s="5"/>
      <c r="AHM31" s="5"/>
      <c r="AHN31" s="5"/>
      <c r="AHO31" s="5"/>
      <c r="AHP31" s="5"/>
      <c r="AHQ31" s="5"/>
      <c r="AHR31" s="5"/>
      <c r="AHS31" s="5"/>
      <c r="AHT31" s="5"/>
      <c r="AHU31" s="5"/>
      <c r="AHV31" s="5"/>
      <c r="AHW31" s="5"/>
      <c r="AHX31" s="5"/>
      <c r="AHY31" s="5"/>
      <c r="AHZ31" s="5"/>
      <c r="AIA31" s="5"/>
      <c r="AIB31" s="5"/>
      <c r="AIC31" s="5"/>
      <c r="AID31" s="5"/>
      <c r="AIE31" s="5"/>
      <c r="AIF31" s="5"/>
      <c r="AIG31" s="5"/>
      <c r="AIH31" s="5"/>
      <c r="AII31" s="5"/>
      <c r="AIJ31" s="5"/>
      <c r="AIK31" s="5"/>
      <c r="AIL31" s="5"/>
      <c r="AIM31" s="5"/>
      <c r="AIN31" s="5"/>
      <c r="AIO31" s="5"/>
      <c r="AIP31" s="5"/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5"/>
      <c r="AJP31" s="5"/>
      <c r="AJQ31" s="5"/>
      <c r="AJR31" s="5"/>
      <c r="AJS31" s="5"/>
      <c r="AJT31" s="5"/>
      <c r="AJU31" s="5"/>
      <c r="AJV31" s="5"/>
      <c r="AJW31" s="5"/>
      <c r="AJX31" s="5"/>
      <c r="AJY31" s="5"/>
      <c r="AJZ31" s="5"/>
      <c r="AKA31" s="5"/>
      <c r="AKB31" s="5"/>
      <c r="AKC31" s="5"/>
      <c r="AKD31" s="5"/>
      <c r="AKE31" s="5"/>
      <c r="AKF31" s="5"/>
      <c r="AKG31" s="5"/>
      <c r="AKH31" s="5"/>
      <c r="AKI31" s="5"/>
      <c r="AKJ31" s="5"/>
      <c r="AKK31" s="5"/>
      <c r="AKL31" s="5"/>
      <c r="AKM31" s="5"/>
      <c r="AKN31" s="5"/>
      <c r="AKO31" s="5"/>
      <c r="AKP31" s="5"/>
      <c r="AKQ31" s="5"/>
      <c r="AKR31" s="5"/>
      <c r="AKS31" s="5"/>
      <c r="AKT31" s="5"/>
      <c r="AKU31" s="5"/>
      <c r="AKV31" s="5"/>
      <c r="AKW31" s="5"/>
      <c r="AKX31" s="5"/>
      <c r="AKY31" s="5"/>
      <c r="AKZ31" s="5"/>
      <c r="ALA31" s="5"/>
      <c r="ALB31" s="5"/>
      <c r="ALC31" s="5"/>
      <c r="ALD31" s="5"/>
      <c r="ALE31" s="5"/>
      <c r="ALF31" s="5"/>
      <c r="ALG31" s="5"/>
      <c r="ALH31" s="5"/>
      <c r="ALI31" s="5"/>
      <c r="ALJ31" s="5"/>
      <c r="ALK31" s="5"/>
      <c r="ALL31" s="5"/>
      <c r="ALM31" s="5"/>
      <c r="ALN31" s="5"/>
      <c r="ALO31" s="5"/>
      <c r="ALP31" s="5"/>
      <c r="ALQ31" s="5"/>
      <c r="ALR31" s="5"/>
      <c r="ALS31" s="5"/>
      <c r="ALT31" s="5"/>
      <c r="ALU31" s="5"/>
      <c r="ALV31" s="5"/>
      <c r="ALW31" s="5"/>
      <c r="ALX31" s="5"/>
      <c r="ALY31" s="5"/>
      <c r="ALZ31" s="5"/>
      <c r="AMA31" s="5"/>
      <c r="AMB31" s="5"/>
      <c r="AMC31" s="5"/>
      <c r="AMD31" s="5"/>
      <c r="AME31" s="5"/>
      <c r="AMF31" s="5"/>
      <c r="AMG31" s="5"/>
      <c r="AMH31" s="5"/>
      <c r="AMI31" s="5"/>
      <c r="AMJ31" s="5"/>
      <c r="AMK31" s="5"/>
    </row>
    <row r="32" spans="1:1025" s="4" customFormat="1">
      <c r="A32" s="93" t="s">
        <v>99</v>
      </c>
      <c r="B32" s="94">
        <v>8.5000000000000006E-3</v>
      </c>
      <c r="C32" s="95">
        <v>2700</v>
      </c>
      <c r="D32" s="96">
        <f t="shared" ref="D32:D34" si="18">C32</f>
        <v>2700</v>
      </c>
      <c r="E32" s="95">
        <f t="shared" si="2"/>
        <v>7.7018069506521227</v>
      </c>
      <c r="F32" s="95">
        <f t="shared" ref="F32:F34" si="19">E32*1.2</f>
        <v>9.2421683407825466</v>
      </c>
      <c r="G32" s="95">
        <f t="shared" ref="G32:G34" si="20">B32*F32</f>
        <v>7.8558430896651654E-2</v>
      </c>
      <c r="H32" s="96">
        <v>6</v>
      </c>
      <c r="I32" s="96">
        <f>IF(H32=95,'Quant. Condutores e eletrodutos'!B$3,IF(H32=70,'Quant. Condutores e eletrodutos'!B$4,IF(H32=50,'Quant. Condutores e eletrodutos'!B$5,IF(H32=35,'Quant. Condutores e eletrodutos'!B$6,IF(H32=25,'Quant. Condutores e eletrodutos'!B$7,IF(H32=16,'Quant. Condutores e eletrodutos'!B$8,IF(H32=10,'Quant. Condutores e eletrodutos'!B$9,IF(H32=6,'Quant. Condutores e eletrodutos'!B$10,IF(H32=4,'Quant. Condutores e eletrodutos'!B$11,"erro")))))))))</f>
        <v>5.25</v>
      </c>
      <c r="J32" s="97">
        <f t="shared" ref="J32:J34" si="21">B32*3000</f>
        <v>25.500000000000004</v>
      </c>
      <c r="K32" s="95">
        <v>220</v>
      </c>
      <c r="L32" s="95">
        <f t="shared" ref="L32:L34" si="22">B32*3000</f>
        <v>25.500000000000004</v>
      </c>
      <c r="M32" s="98">
        <f>(G32*I32*100)/K32</f>
        <v>0.18746898282155505</v>
      </c>
      <c r="N32" s="99">
        <f>M32+N20</f>
        <v>0.76010533124522262</v>
      </c>
      <c r="O32" s="63"/>
      <c r="P32" s="14"/>
      <c r="Q32" s="12"/>
      <c r="R32" s="13"/>
      <c r="S32" s="14"/>
      <c r="T32" s="14"/>
      <c r="U32" s="12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  <c r="ADF32" s="5"/>
      <c r="ADG32" s="5"/>
      <c r="ADH32" s="5"/>
      <c r="ADI32" s="5"/>
      <c r="ADJ32" s="5"/>
      <c r="ADK32" s="5"/>
      <c r="ADL32" s="5"/>
      <c r="ADM32" s="5"/>
      <c r="ADN32" s="5"/>
      <c r="ADO32" s="5"/>
      <c r="ADP32" s="5"/>
      <c r="ADQ32" s="5"/>
      <c r="ADR32" s="5"/>
      <c r="ADS32" s="5"/>
      <c r="ADT32" s="5"/>
      <c r="ADU32" s="5"/>
      <c r="ADV32" s="5"/>
      <c r="ADW32" s="5"/>
      <c r="ADX32" s="5"/>
      <c r="ADY32" s="5"/>
      <c r="ADZ32" s="5"/>
      <c r="AEA32" s="5"/>
      <c r="AEB32" s="5"/>
      <c r="AEC32" s="5"/>
      <c r="AED32" s="5"/>
      <c r="AEE32" s="5"/>
      <c r="AEF32" s="5"/>
      <c r="AEG32" s="5"/>
      <c r="AEH32" s="5"/>
      <c r="AEI32" s="5"/>
      <c r="AEJ32" s="5"/>
      <c r="AEK32" s="5"/>
      <c r="AEL32" s="5"/>
      <c r="AEM32" s="5"/>
      <c r="AEN32" s="5"/>
      <c r="AEO32" s="5"/>
      <c r="AEP32" s="5"/>
      <c r="AEQ32" s="5"/>
      <c r="AER32" s="5"/>
      <c r="AES32" s="5"/>
      <c r="AET32" s="5"/>
      <c r="AEU32" s="5"/>
      <c r="AEV32" s="5"/>
      <c r="AEW32" s="5"/>
      <c r="AEX32" s="5"/>
      <c r="AEY32" s="5"/>
      <c r="AEZ32" s="5"/>
      <c r="AFA32" s="5"/>
      <c r="AFB32" s="5"/>
      <c r="AFC32" s="5"/>
      <c r="AFD32" s="5"/>
      <c r="AFE32" s="5"/>
      <c r="AFF32" s="5"/>
      <c r="AFG32" s="5"/>
      <c r="AFH32" s="5"/>
      <c r="AFI32" s="5"/>
      <c r="AFJ32" s="5"/>
      <c r="AFK32" s="5"/>
      <c r="AFL32" s="5"/>
      <c r="AFM32" s="5"/>
      <c r="AFN32" s="5"/>
      <c r="AFO32" s="5"/>
      <c r="AFP32" s="5"/>
      <c r="AFQ32" s="5"/>
      <c r="AFR32" s="5"/>
      <c r="AFS32" s="5"/>
      <c r="AFT32" s="5"/>
      <c r="AFU32" s="5"/>
      <c r="AFV32" s="5"/>
      <c r="AFW32" s="5"/>
      <c r="AFX32" s="5"/>
      <c r="AFY32" s="5"/>
      <c r="AFZ32" s="5"/>
      <c r="AGA32" s="5"/>
      <c r="AGB32" s="5"/>
      <c r="AGC32" s="5"/>
      <c r="AGD32" s="5"/>
      <c r="AGE32" s="5"/>
      <c r="AGF32" s="5"/>
      <c r="AGG32" s="5"/>
      <c r="AGH32" s="5"/>
      <c r="AGI32" s="5"/>
      <c r="AGJ32" s="5"/>
      <c r="AGK32" s="5"/>
      <c r="AGL32" s="5"/>
      <c r="AGM32" s="5"/>
      <c r="AGN32" s="5"/>
      <c r="AGO32" s="5"/>
      <c r="AGP32" s="5"/>
      <c r="AGQ32" s="5"/>
      <c r="AGR32" s="5"/>
      <c r="AGS32" s="5"/>
      <c r="AGT32" s="5"/>
      <c r="AGU32" s="5"/>
      <c r="AGV32" s="5"/>
      <c r="AGW32" s="5"/>
      <c r="AGX32" s="5"/>
      <c r="AGY32" s="5"/>
      <c r="AGZ32" s="5"/>
      <c r="AHA32" s="5"/>
      <c r="AHB32" s="5"/>
      <c r="AHC32" s="5"/>
      <c r="AHD32" s="5"/>
      <c r="AHE32" s="5"/>
      <c r="AHF32" s="5"/>
      <c r="AHG32" s="5"/>
      <c r="AHH32" s="5"/>
      <c r="AHI32" s="5"/>
      <c r="AHJ32" s="5"/>
      <c r="AHK32" s="5"/>
      <c r="AHL32" s="5"/>
      <c r="AHM32" s="5"/>
      <c r="AHN32" s="5"/>
      <c r="AHO32" s="5"/>
      <c r="AHP32" s="5"/>
      <c r="AHQ32" s="5"/>
      <c r="AHR32" s="5"/>
      <c r="AHS32" s="5"/>
      <c r="AHT32" s="5"/>
      <c r="AHU32" s="5"/>
      <c r="AHV32" s="5"/>
      <c r="AHW32" s="5"/>
      <c r="AHX32" s="5"/>
      <c r="AHY32" s="5"/>
      <c r="AHZ32" s="5"/>
      <c r="AIA32" s="5"/>
      <c r="AIB32" s="5"/>
      <c r="AIC32" s="5"/>
      <c r="AID32" s="5"/>
      <c r="AIE32" s="5"/>
      <c r="AIF32" s="5"/>
      <c r="AIG32" s="5"/>
      <c r="AIH32" s="5"/>
      <c r="AII32" s="5"/>
      <c r="AIJ32" s="5"/>
      <c r="AIK32" s="5"/>
      <c r="AIL32" s="5"/>
      <c r="AIM32" s="5"/>
      <c r="AIN32" s="5"/>
      <c r="AIO32" s="5"/>
      <c r="AIP32" s="5"/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5"/>
      <c r="AJP32" s="5"/>
      <c r="AJQ32" s="5"/>
      <c r="AJR32" s="5"/>
      <c r="AJS32" s="5"/>
      <c r="AJT32" s="5"/>
      <c r="AJU32" s="5"/>
      <c r="AJV32" s="5"/>
      <c r="AJW32" s="5"/>
      <c r="AJX32" s="5"/>
      <c r="AJY32" s="5"/>
      <c r="AJZ32" s="5"/>
      <c r="AKA32" s="5"/>
      <c r="AKB32" s="5"/>
      <c r="AKC32" s="5"/>
      <c r="AKD32" s="5"/>
      <c r="AKE32" s="5"/>
      <c r="AKF32" s="5"/>
      <c r="AKG32" s="5"/>
      <c r="AKH32" s="5"/>
      <c r="AKI32" s="5"/>
      <c r="AKJ32" s="5"/>
      <c r="AKK32" s="5"/>
      <c r="AKL32" s="5"/>
      <c r="AKM32" s="5"/>
      <c r="AKN32" s="5"/>
      <c r="AKO32" s="5"/>
      <c r="AKP32" s="5"/>
      <c r="AKQ32" s="5"/>
      <c r="AKR32" s="5"/>
      <c r="AKS32" s="5"/>
      <c r="AKT32" s="5"/>
      <c r="AKU32" s="5"/>
      <c r="AKV32" s="5"/>
      <c r="AKW32" s="5"/>
      <c r="AKX32" s="5"/>
      <c r="AKY32" s="5"/>
      <c r="AKZ32" s="5"/>
      <c r="ALA32" s="5"/>
      <c r="ALB32" s="5"/>
      <c r="ALC32" s="5"/>
      <c r="ALD32" s="5"/>
      <c r="ALE32" s="5"/>
      <c r="ALF32" s="5"/>
      <c r="ALG32" s="5"/>
      <c r="ALH32" s="5"/>
      <c r="ALI32" s="5"/>
      <c r="ALJ32" s="5"/>
      <c r="ALK32" s="5"/>
      <c r="ALL32" s="5"/>
      <c r="ALM32" s="5"/>
      <c r="ALN32" s="5"/>
      <c r="ALO32" s="5"/>
      <c r="ALP32" s="5"/>
      <c r="ALQ32" s="5"/>
      <c r="ALR32" s="5"/>
      <c r="ALS32" s="5"/>
      <c r="ALT32" s="5"/>
      <c r="ALU32" s="5"/>
      <c r="ALV32" s="5"/>
      <c r="ALW32" s="5"/>
      <c r="ALX32" s="5"/>
      <c r="ALY32" s="5"/>
      <c r="ALZ32" s="5"/>
      <c r="AMA32" s="5"/>
      <c r="AMB32" s="5"/>
      <c r="AMC32" s="5"/>
      <c r="AMD32" s="5"/>
      <c r="AME32" s="5"/>
      <c r="AMF32" s="5"/>
      <c r="AMG32" s="5"/>
      <c r="AMH32" s="5"/>
      <c r="AMI32" s="5"/>
      <c r="AMJ32" s="5"/>
      <c r="AMK32" s="5"/>
    </row>
    <row r="33" spans="1:1025" s="4" customFormat="1">
      <c r="A33" s="100" t="s">
        <v>90</v>
      </c>
      <c r="B33" s="63">
        <v>3.5000000000000003E-2</v>
      </c>
      <c r="C33" s="55">
        <v>2400</v>
      </c>
      <c r="D33" s="45">
        <f t="shared" si="18"/>
        <v>2400</v>
      </c>
      <c r="E33" s="55">
        <f t="shared" si="2"/>
        <v>6.8460506228018874</v>
      </c>
      <c r="F33" s="55">
        <f t="shared" si="19"/>
        <v>8.2152607473622652</v>
      </c>
      <c r="G33" s="55">
        <f t="shared" si="20"/>
        <v>0.28753412615767932</v>
      </c>
      <c r="H33" s="45">
        <v>6</v>
      </c>
      <c r="I33" s="45">
        <f>IF(H33=95,'Quant. Condutores e eletrodutos'!B$3,IF(H33=70,'Quant. Condutores e eletrodutos'!B$4,IF(H33=50,'Quant. Condutores e eletrodutos'!B$5,IF(H33=35,'Quant. Condutores e eletrodutos'!B$6,IF(H33=25,'Quant. Condutores e eletrodutos'!B$7,IF(H33=16,'Quant. Condutores e eletrodutos'!B$8,IF(H33=10,'Quant. Condutores e eletrodutos'!B$9,IF(H33=6,'Quant. Condutores e eletrodutos'!B$10,IF(H33=4,'Quant. Condutores e eletrodutos'!B$11,"erro")))))))))</f>
        <v>5.25</v>
      </c>
      <c r="J33" s="64">
        <f t="shared" si="21"/>
        <v>105.00000000000001</v>
      </c>
      <c r="K33" s="55">
        <v>220</v>
      </c>
      <c r="L33" s="55">
        <f t="shared" si="22"/>
        <v>105.00000000000001</v>
      </c>
      <c r="M33" s="65">
        <f t="shared" ref="M33:M34" si="23">(G33*I33*100)/K33</f>
        <v>0.68616098287628013</v>
      </c>
      <c r="N33" s="101">
        <f t="shared" ref="N33:N34" si="24">M33+N32</f>
        <v>1.4462663141215026</v>
      </c>
      <c r="O33" s="63"/>
      <c r="P33" s="14"/>
      <c r="Q33" s="12"/>
      <c r="R33" s="13"/>
      <c r="S33" s="14"/>
      <c r="T33" s="14"/>
      <c r="U33" s="12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  <c r="AMI33" s="5"/>
      <c r="AMJ33" s="5"/>
      <c r="AMK33" s="5"/>
    </row>
    <row r="34" spans="1:1025" s="4" customFormat="1">
      <c r="A34" s="100" t="s">
        <v>91</v>
      </c>
      <c r="B34" s="63">
        <v>3.5000000000000003E-2</v>
      </c>
      <c r="C34" s="55">
        <v>2100</v>
      </c>
      <c r="D34" s="45">
        <f t="shared" si="18"/>
        <v>2100</v>
      </c>
      <c r="E34" s="55">
        <f t="shared" si="2"/>
        <v>5.9902942949516511</v>
      </c>
      <c r="F34" s="55">
        <f t="shared" si="19"/>
        <v>7.1883531539419812</v>
      </c>
      <c r="G34" s="55">
        <f t="shared" si="20"/>
        <v>0.25159236038796934</v>
      </c>
      <c r="H34" s="45">
        <v>4</v>
      </c>
      <c r="I34" s="45">
        <f>IF(H34=95,'Quant. Condutores e eletrodutos'!B$3,IF(H34=70,'Quant. Condutores e eletrodutos'!B$4,IF(H34=50,'Quant. Condutores e eletrodutos'!B$5,IF(H34=35,'Quant. Condutores e eletrodutos'!B$6,IF(H34=25,'Quant. Condutores e eletrodutos'!B$7,IF(H34=16,'Quant. Condutores e eletrodutos'!B$8,IF(H34=10,'Quant. Condutores e eletrodutos'!B$9,IF(H34=6,'Quant. Condutores e eletrodutos'!B$10,IF(H34=4,'Quant. Condutores e eletrodutos'!B$11,"erro")))))))))</f>
        <v>7.79</v>
      </c>
      <c r="J34" s="64">
        <f t="shared" si="21"/>
        <v>105.00000000000001</v>
      </c>
      <c r="K34" s="55">
        <v>220</v>
      </c>
      <c r="L34" s="55">
        <f t="shared" si="22"/>
        <v>105.00000000000001</v>
      </c>
      <c r="M34" s="65">
        <f t="shared" si="23"/>
        <v>0.89086567610103684</v>
      </c>
      <c r="N34" s="101">
        <f t="shared" si="24"/>
        <v>2.3371319902225394</v>
      </c>
      <c r="O34" s="63"/>
      <c r="P34" s="14"/>
      <c r="Q34" s="12"/>
      <c r="R34" s="13"/>
      <c r="S34" s="14"/>
      <c r="T34" s="14"/>
      <c r="U34" s="12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  <c r="ADF34" s="5"/>
      <c r="ADG34" s="5"/>
      <c r="ADH34" s="5"/>
      <c r="ADI34" s="5"/>
      <c r="ADJ34" s="5"/>
      <c r="ADK34" s="5"/>
      <c r="ADL34" s="5"/>
      <c r="ADM34" s="5"/>
      <c r="ADN34" s="5"/>
      <c r="ADO34" s="5"/>
      <c r="ADP34" s="5"/>
      <c r="ADQ34" s="5"/>
      <c r="ADR34" s="5"/>
      <c r="ADS34" s="5"/>
      <c r="ADT34" s="5"/>
      <c r="ADU34" s="5"/>
      <c r="ADV34" s="5"/>
      <c r="ADW34" s="5"/>
      <c r="ADX34" s="5"/>
      <c r="ADY34" s="5"/>
      <c r="ADZ34" s="5"/>
      <c r="AEA34" s="5"/>
      <c r="AEB34" s="5"/>
      <c r="AEC34" s="5"/>
      <c r="AED34" s="5"/>
      <c r="AEE34" s="5"/>
      <c r="AEF34" s="5"/>
      <c r="AEG34" s="5"/>
      <c r="AEH34" s="5"/>
      <c r="AEI34" s="5"/>
      <c r="AEJ34" s="5"/>
      <c r="AEK34" s="5"/>
      <c r="AEL34" s="5"/>
      <c r="AEM34" s="5"/>
      <c r="AEN34" s="5"/>
      <c r="AEO34" s="5"/>
      <c r="AEP34" s="5"/>
      <c r="AEQ34" s="5"/>
      <c r="AER34" s="5"/>
      <c r="AES34" s="5"/>
      <c r="AET34" s="5"/>
      <c r="AEU34" s="5"/>
      <c r="AEV34" s="5"/>
      <c r="AEW34" s="5"/>
      <c r="AEX34" s="5"/>
      <c r="AEY34" s="5"/>
      <c r="AEZ34" s="5"/>
      <c r="AFA34" s="5"/>
      <c r="AFB34" s="5"/>
      <c r="AFC34" s="5"/>
      <c r="AFD34" s="5"/>
      <c r="AFE34" s="5"/>
      <c r="AFF34" s="5"/>
      <c r="AFG34" s="5"/>
      <c r="AFH34" s="5"/>
      <c r="AFI34" s="5"/>
      <c r="AFJ34" s="5"/>
      <c r="AFK34" s="5"/>
      <c r="AFL34" s="5"/>
      <c r="AFM34" s="5"/>
      <c r="AFN34" s="5"/>
      <c r="AFO34" s="5"/>
      <c r="AFP34" s="5"/>
      <c r="AFQ34" s="5"/>
      <c r="AFR34" s="5"/>
      <c r="AFS34" s="5"/>
      <c r="AFT34" s="5"/>
      <c r="AFU34" s="5"/>
      <c r="AFV34" s="5"/>
      <c r="AFW34" s="5"/>
      <c r="AFX34" s="5"/>
      <c r="AFY34" s="5"/>
      <c r="AFZ34" s="5"/>
      <c r="AGA34" s="5"/>
      <c r="AGB34" s="5"/>
      <c r="AGC34" s="5"/>
      <c r="AGD34" s="5"/>
      <c r="AGE34" s="5"/>
      <c r="AGF34" s="5"/>
      <c r="AGG34" s="5"/>
      <c r="AGH34" s="5"/>
      <c r="AGI34" s="5"/>
      <c r="AGJ34" s="5"/>
      <c r="AGK34" s="5"/>
      <c r="AGL34" s="5"/>
      <c r="AGM34" s="5"/>
      <c r="AGN34" s="5"/>
      <c r="AGO34" s="5"/>
      <c r="AGP34" s="5"/>
      <c r="AGQ34" s="5"/>
      <c r="AGR34" s="5"/>
      <c r="AGS34" s="5"/>
      <c r="AGT34" s="5"/>
      <c r="AGU34" s="5"/>
      <c r="AGV34" s="5"/>
      <c r="AGW34" s="5"/>
      <c r="AGX34" s="5"/>
      <c r="AGY34" s="5"/>
      <c r="AGZ34" s="5"/>
      <c r="AHA34" s="5"/>
      <c r="AHB34" s="5"/>
      <c r="AHC34" s="5"/>
      <c r="AHD34" s="5"/>
      <c r="AHE34" s="5"/>
      <c r="AHF34" s="5"/>
      <c r="AHG34" s="5"/>
      <c r="AHH34" s="5"/>
      <c r="AHI34" s="5"/>
      <c r="AHJ34" s="5"/>
      <c r="AHK34" s="5"/>
      <c r="AHL34" s="5"/>
      <c r="AHM34" s="5"/>
      <c r="AHN34" s="5"/>
      <c r="AHO34" s="5"/>
      <c r="AHP34" s="5"/>
      <c r="AHQ34" s="5"/>
      <c r="AHR34" s="5"/>
      <c r="AHS34" s="5"/>
      <c r="AHT34" s="5"/>
      <c r="AHU34" s="5"/>
      <c r="AHV34" s="5"/>
      <c r="AHW34" s="5"/>
      <c r="AHX34" s="5"/>
      <c r="AHY34" s="5"/>
      <c r="AHZ34" s="5"/>
      <c r="AIA34" s="5"/>
      <c r="AIB34" s="5"/>
      <c r="AIC34" s="5"/>
      <c r="AID34" s="5"/>
      <c r="AIE34" s="5"/>
      <c r="AIF34" s="5"/>
      <c r="AIG34" s="5"/>
      <c r="AIH34" s="5"/>
      <c r="AII34" s="5"/>
      <c r="AIJ34" s="5"/>
      <c r="AIK34" s="5"/>
      <c r="AIL34" s="5"/>
      <c r="AIM34" s="5"/>
      <c r="AIN34" s="5"/>
      <c r="AIO34" s="5"/>
      <c r="AIP34" s="5"/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5"/>
      <c r="AJP34" s="5"/>
      <c r="AJQ34" s="5"/>
      <c r="AJR34" s="5"/>
      <c r="AJS34" s="5"/>
      <c r="AJT34" s="5"/>
      <c r="AJU34" s="5"/>
      <c r="AJV34" s="5"/>
      <c r="AJW34" s="5"/>
      <c r="AJX34" s="5"/>
      <c r="AJY34" s="5"/>
      <c r="AJZ34" s="5"/>
      <c r="AKA34" s="5"/>
      <c r="AKB34" s="5"/>
      <c r="AKC34" s="5"/>
      <c r="AKD34" s="5"/>
      <c r="AKE34" s="5"/>
      <c r="AKF34" s="5"/>
      <c r="AKG34" s="5"/>
      <c r="AKH34" s="5"/>
      <c r="AKI34" s="5"/>
      <c r="AKJ34" s="5"/>
      <c r="AKK34" s="5"/>
      <c r="AKL34" s="5"/>
      <c r="AKM34" s="5"/>
      <c r="AKN34" s="5"/>
      <c r="AKO34" s="5"/>
      <c r="AKP34" s="5"/>
      <c r="AKQ34" s="5"/>
      <c r="AKR34" s="5"/>
      <c r="AKS34" s="5"/>
      <c r="AKT34" s="5"/>
      <c r="AKU34" s="5"/>
      <c r="AKV34" s="5"/>
      <c r="AKW34" s="5"/>
      <c r="AKX34" s="5"/>
      <c r="AKY34" s="5"/>
      <c r="AKZ34" s="5"/>
      <c r="ALA34" s="5"/>
      <c r="ALB34" s="5"/>
      <c r="ALC34" s="5"/>
      <c r="ALD34" s="5"/>
      <c r="ALE34" s="5"/>
      <c r="ALF34" s="5"/>
      <c r="ALG34" s="5"/>
      <c r="ALH34" s="5"/>
      <c r="ALI34" s="5"/>
      <c r="ALJ34" s="5"/>
      <c r="ALK34" s="5"/>
      <c r="ALL34" s="5"/>
      <c r="ALM34" s="5"/>
      <c r="ALN34" s="5"/>
      <c r="ALO34" s="5"/>
      <c r="ALP34" s="5"/>
      <c r="ALQ34" s="5"/>
      <c r="ALR34" s="5"/>
      <c r="ALS34" s="5"/>
      <c r="ALT34" s="5"/>
      <c r="ALU34" s="5"/>
      <c r="ALV34" s="5"/>
      <c r="ALW34" s="5"/>
      <c r="ALX34" s="5"/>
      <c r="ALY34" s="5"/>
      <c r="ALZ34" s="5"/>
      <c r="AMA34" s="5"/>
      <c r="AMB34" s="5"/>
      <c r="AMC34" s="5"/>
      <c r="AMD34" s="5"/>
      <c r="AME34" s="5"/>
      <c r="AMF34" s="5"/>
      <c r="AMG34" s="5"/>
      <c r="AMH34" s="5"/>
      <c r="AMI34" s="5"/>
      <c r="AMJ34" s="5"/>
      <c r="AMK34" s="5"/>
    </row>
    <row r="35" spans="1:1025" s="4" customFormat="1">
      <c r="A35" s="100" t="s">
        <v>94</v>
      </c>
      <c r="B35" s="63">
        <v>2.4E-2</v>
      </c>
      <c r="C35" s="55">
        <v>1800</v>
      </c>
      <c r="D35" s="45">
        <f t="shared" ref="D35" si="25">C35</f>
        <v>1800</v>
      </c>
      <c r="E35" s="55">
        <f t="shared" si="2"/>
        <v>5.1345379671014157</v>
      </c>
      <c r="F35" s="55">
        <f t="shared" ref="F35" si="26">E35*1.2</f>
        <v>6.1614455605216989</v>
      </c>
      <c r="G35" s="55">
        <f t="shared" ref="G35" si="27">B35*F35</f>
        <v>0.14787469345252077</v>
      </c>
      <c r="H35" s="45">
        <v>4</v>
      </c>
      <c r="I35" s="45">
        <f>IF(H35=95,'Quant. Condutores e eletrodutos'!B$3,IF(H35=70,'Quant. Condutores e eletrodutos'!B$4,IF(H35=50,'Quant. Condutores e eletrodutos'!B$5,IF(H35=35,'Quant. Condutores e eletrodutos'!B$6,IF(H35=25,'Quant. Condutores e eletrodutos'!B$7,IF(H35=16,'Quant. Condutores e eletrodutos'!B$8,IF(H35=10,'Quant. Condutores e eletrodutos'!B$9,IF(H35=6,'Quant. Condutores e eletrodutos'!B$10,IF(H35=4,'Quant. Condutores e eletrodutos'!B$11,"erro")))))))))</f>
        <v>7.79</v>
      </c>
      <c r="J35" s="64">
        <f t="shared" ref="J35" si="28">B35*3000</f>
        <v>72</v>
      </c>
      <c r="K35" s="55">
        <v>220</v>
      </c>
      <c r="L35" s="55">
        <f t="shared" ref="L35" si="29">B35*3000</f>
        <v>72</v>
      </c>
      <c r="M35" s="65">
        <f t="shared" ref="M35" si="30">(G35*I35*100)/K35</f>
        <v>0.52361084636142574</v>
      </c>
      <c r="N35" s="101">
        <f t="shared" ref="N35" si="31">M35+N34</f>
        <v>2.8607428365839649</v>
      </c>
      <c r="O35" s="63"/>
      <c r="P35" s="14"/>
      <c r="Q35" s="12"/>
      <c r="R35" s="13"/>
      <c r="S35" s="14"/>
      <c r="T35" s="14"/>
      <c r="U35" s="12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  <c r="AHA35" s="5"/>
      <c r="AHB35" s="5"/>
      <c r="AHC35" s="5"/>
      <c r="AHD35" s="5"/>
      <c r="AHE35" s="5"/>
      <c r="AHF35" s="5"/>
      <c r="AHG35" s="5"/>
      <c r="AHH35" s="5"/>
      <c r="AHI35" s="5"/>
      <c r="AHJ35" s="5"/>
      <c r="AHK35" s="5"/>
      <c r="AHL35" s="5"/>
      <c r="AHM35" s="5"/>
      <c r="AHN35" s="5"/>
      <c r="AHO35" s="5"/>
      <c r="AHP35" s="5"/>
      <c r="AHQ35" s="5"/>
      <c r="AHR35" s="5"/>
      <c r="AHS35" s="5"/>
      <c r="AHT35" s="5"/>
      <c r="AHU35" s="5"/>
      <c r="AHV35" s="5"/>
      <c r="AHW35" s="5"/>
      <c r="AHX35" s="5"/>
      <c r="AHY35" s="5"/>
      <c r="AHZ35" s="5"/>
      <c r="AIA35" s="5"/>
      <c r="AIB35" s="5"/>
      <c r="AIC35" s="5"/>
      <c r="AID35" s="5"/>
      <c r="AIE35" s="5"/>
      <c r="AIF35" s="5"/>
      <c r="AIG35" s="5"/>
      <c r="AIH35" s="5"/>
      <c r="AII35" s="5"/>
      <c r="AIJ35" s="5"/>
      <c r="AIK35" s="5"/>
      <c r="AIL35" s="5"/>
      <c r="AIM35" s="5"/>
      <c r="AIN35" s="5"/>
      <c r="AIO35" s="5"/>
      <c r="AIP35" s="5"/>
      <c r="AIQ35" s="5"/>
      <c r="AIR35" s="5"/>
      <c r="AIS35" s="5"/>
      <c r="AIT35" s="5"/>
      <c r="AIU35" s="5"/>
      <c r="AIV35" s="5"/>
      <c r="AIW35" s="5"/>
      <c r="AIX35" s="5"/>
      <c r="AIY35" s="5"/>
      <c r="AIZ35" s="5"/>
      <c r="AJA35" s="5"/>
      <c r="AJB35" s="5"/>
      <c r="AJC35" s="5"/>
      <c r="AJD35" s="5"/>
      <c r="AJE35" s="5"/>
      <c r="AJF35" s="5"/>
      <c r="AJG35" s="5"/>
      <c r="AJH35" s="5"/>
      <c r="AJI35" s="5"/>
      <c r="AJJ35" s="5"/>
      <c r="AJK35" s="5"/>
      <c r="AJL35" s="5"/>
      <c r="AJM35" s="5"/>
      <c r="AJN35" s="5"/>
      <c r="AJO35" s="5"/>
      <c r="AJP35" s="5"/>
      <c r="AJQ35" s="5"/>
      <c r="AJR35" s="5"/>
      <c r="AJS35" s="5"/>
      <c r="AJT35" s="5"/>
      <c r="AJU35" s="5"/>
      <c r="AJV35" s="5"/>
      <c r="AJW35" s="5"/>
      <c r="AJX35" s="5"/>
      <c r="AJY35" s="5"/>
      <c r="AJZ35" s="5"/>
      <c r="AKA35" s="5"/>
      <c r="AKB35" s="5"/>
      <c r="AKC35" s="5"/>
      <c r="AKD35" s="5"/>
      <c r="AKE35" s="5"/>
      <c r="AKF35" s="5"/>
      <c r="AKG35" s="5"/>
      <c r="AKH35" s="5"/>
      <c r="AKI35" s="5"/>
      <c r="AKJ35" s="5"/>
      <c r="AKK35" s="5"/>
      <c r="AKL35" s="5"/>
      <c r="AKM35" s="5"/>
      <c r="AKN35" s="5"/>
      <c r="AKO35" s="5"/>
      <c r="AKP35" s="5"/>
      <c r="AKQ35" s="5"/>
      <c r="AKR35" s="5"/>
      <c r="AKS35" s="5"/>
      <c r="AKT35" s="5"/>
      <c r="AKU35" s="5"/>
      <c r="AKV35" s="5"/>
      <c r="AKW35" s="5"/>
      <c r="AKX35" s="5"/>
      <c r="AKY35" s="5"/>
      <c r="AKZ35" s="5"/>
      <c r="ALA35" s="5"/>
      <c r="ALB35" s="5"/>
      <c r="ALC35" s="5"/>
      <c r="ALD35" s="5"/>
      <c r="ALE35" s="5"/>
      <c r="ALF35" s="5"/>
      <c r="ALG35" s="5"/>
      <c r="ALH35" s="5"/>
      <c r="ALI35" s="5"/>
      <c r="ALJ35" s="5"/>
      <c r="ALK35" s="5"/>
      <c r="ALL35" s="5"/>
      <c r="ALM35" s="5"/>
      <c r="ALN35" s="5"/>
      <c r="ALO35" s="5"/>
      <c r="ALP35" s="5"/>
      <c r="ALQ35" s="5"/>
      <c r="ALR35" s="5"/>
      <c r="ALS35" s="5"/>
      <c r="ALT35" s="5"/>
      <c r="ALU35" s="5"/>
      <c r="ALV35" s="5"/>
      <c r="ALW35" s="5"/>
      <c r="ALX35" s="5"/>
      <c r="ALY35" s="5"/>
      <c r="ALZ35" s="5"/>
      <c r="AMA35" s="5"/>
      <c r="AMB35" s="5"/>
      <c r="AMC35" s="5"/>
      <c r="AMD35" s="5"/>
      <c r="AME35" s="5"/>
      <c r="AMF35" s="5"/>
      <c r="AMG35" s="5"/>
      <c r="AMH35" s="5"/>
      <c r="AMI35" s="5"/>
      <c r="AMJ35" s="5"/>
      <c r="AMK35" s="5"/>
    </row>
    <row r="36" spans="1:1025">
      <c r="A36" s="100" t="s">
        <v>95</v>
      </c>
      <c r="B36" s="63">
        <v>0.03</v>
      </c>
      <c r="C36" s="55">
        <v>1500</v>
      </c>
      <c r="D36" s="45">
        <f t="shared" ref="D36:D38" si="32">C36</f>
        <v>1500</v>
      </c>
      <c r="E36" s="55">
        <f t="shared" ref="E36:E38" si="33">(D36/(220*SQRT(3)*0.92))</f>
        <v>4.2787816392511795</v>
      </c>
      <c r="F36" s="55">
        <f t="shared" ref="F36:F38" si="34">E36*1.2</f>
        <v>5.1345379671014149</v>
      </c>
      <c r="G36" s="55">
        <f t="shared" ref="G36:G37" si="35">B36*F36</f>
        <v>0.15403613901304244</v>
      </c>
      <c r="H36" s="45">
        <v>4</v>
      </c>
      <c r="I36" s="45">
        <f>IF(H36=95,'Quant. Condutores e eletrodutos'!B$3,IF(H36=70,'Quant. Condutores e eletrodutos'!B$4,IF(H36=50,'Quant. Condutores e eletrodutos'!B$5,IF(H36=35,'Quant. Condutores e eletrodutos'!B$6,IF(H36=25,'Quant. Condutores e eletrodutos'!B$7,IF(H36=16,'Quant. Condutores e eletrodutos'!B$8,IF(H36=10,'Quant. Condutores e eletrodutos'!B$9,IF(H36=6,'Quant. Condutores e eletrodutos'!B$10,IF(H36=4,'Quant. Condutores e eletrodutos'!B$11,"erro")))))))))</f>
        <v>7.79</v>
      </c>
      <c r="J36" s="64">
        <f t="shared" ref="J36:J37" si="36">B36*3000</f>
        <v>90</v>
      </c>
      <c r="K36" s="55">
        <v>220</v>
      </c>
      <c r="L36" s="55">
        <f t="shared" ref="L36:L37" si="37">B36*3000</f>
        <v>90</v>
      </c>
      <c r="M36" s="65">
        <f t="shared" ref="M36:M37" si="38">(G36*I36*100)/K36</f>
        <v>0.54542796495981849</v>
      </c>
      <c r="N36" s="101">
        <f>M36+N35</f>
        <v>3.4061708015437833</v>
      </c>
      <c r="O36" s="63"/>
      <c r="P36" s="14"/>
      <c r="Q36" s="111"/>
      <c r="R36" s="111"/>
      <c r="S36" s="111"/>
      <c r="T36" s="111"/>
      <c r="U36" s="73"/>
    </row>
    <row r="37" spans="1:1025">
      <c r="A37" s="100" t="s">
        <v>93</v>
      </c>
      <c r="B37" s="63">
        <v>0.03</v>
      </c>
      <c r="C37" s="55">
        <v>1200</v>
      </c>
      <c r="D37" s="45">
        <f t="shared" si="32"/>
        <v>1200</v>
      </c>
      <c r="E37" s="55">
        <f t="shared" si="33"/>
        <v>3.4230253114009437</v>
      </c>
      <c r="F37" s="55">
        <f t="shared" si="34"/>
        <v>4.1076303736811326</v>
      </c>
      <c r="G37" s="55">
        <f t="shared" si="35"/>
        <v>0.12322891121043397</v>
      </c>
      <c r="H37" s="45">
        <v>4</v>
      </c>
      <c r="I37" s="45">
        <f>IF(H37=95,'Quant. Condutores e eletrodutos'!B$3,IF(H37=70,'Quant. Condutores e eletrodutos'!B$4,IF(H37=50,'Quant. Condutores e eletrodutos'!B$5,IF(H37=35,'Quant. Condutores e eletrodutos'!B$6,IF(H37=25,'Quant. Condutores e eletrodutos'!B$7,IF(H37=16,'Quant. Condutores e eletrodutos'!B$8,IF(H37=10,'Quant. Condutores e eletrodutos'!B$9,IF(H37=6,'Quant. Condutores e eletrodutos'!B$10,IF(H37=4,'Quant. Condutores e eletrodutos'!B$11,"erro")))))))))</f>
        <v>7.79</v>
      </c>
      <c r="J37" s="64">
        <f t="shared" si="36"/>
        <v>90</v>
      </c>
      <c r="K37" s="55">
        <v>220</v>
      </c>
      <c r="L37" s="55">
        <f t="shared" si="37"/>
        <v>90</v>
      </c>
      <c r="M37" s="65">
        <f t="shared" si="38"/>
        <v>0.4363423719678548</v>
      </c>
      <c r="N37" s="101">
        <f t="shared" ref="N37" si="39">M37+N36</f>
        <v>3.8425131735116382</v>
      </c>
      <c r="O37" s="63"/>
      <c r="P37" s="14"/>
      <c r="Q37" s="12"/>
      <c r="R37" s="12"/>
      <c r="S37" s="14"/>
      <c r="T37" s="12"/>
      <c r="U37" s="73"/>
    </row>
    <row r="38" spans="1:1025">
      <c r="A38" s="100" t="s">
        <v>100</v>
      </c>
      <c r="B38" s="63">
        <v>3.5000000000000003E-2</v>
      </c>
      <c r="C38" s="55">
        <v>900</v>
      </c>
      <c r="D38" s="45">
        <f t="shared" si="32"/>
        <v>900</v>
      </c>
      <c r="E38" s="55">
        <f t="shared" si="33"/>
        <v>2.5672689835507079</v>
      </c>
      <c r="F38" s="55">
        <f t="shared" si="34"/>
        <v>3.0807227802608494</v>
      </c>
      <c r="G38" s="55">
        <f t="shared" ref="G38" si="40">B38*F38</f>
        <v>0.10782529730912974</v>
      </c>
      <c r="H38" s="45">
        <v>4</v>
      </c>
      <c r="I38" s="45">
        <f>IF(H38=95,'Quant. Condutores e eletrodutos'!B$3,IF(H38=70,'Quant. Condutores e eletrodutos'!B$4,IF(H38=50,'Quant. Condutores e eletrodutos'!B$5,IF(H38=35,'Quant. Condutores e eletrodutos'!B$6,IF(H38=25,'Quant. Condutores e eletrodutos'!B$7,IF(H38=16,'Quant. Condutores e eletrodutos'!B$8,IF(H38=10,'Quant. Condutores e eletrodutos'!B$9,IF(H38=6,'Quant. Condutores e eletrodutos'!B$10,IF(H38=4,'Quant. Condutores e eletrodutos'!B$11,"erro")))))))))</f>
        <v>7.79</v>
      </c>
      <c r="J38" s="64">
        <f t="shared" ref="J38" si="41">B38*3000</f>
        <v>105.00000000000001</v>
      </c>
      <c r="K38" s="55">
        <v>220</v>
      </c>
      <c r="L38" s="55">
        <f t="shared" ref="L38" si="42">B38*3000</f>
        <v>105.00000000000001</v>
      </c>
      <c r="M38" s="65">
        <f t="shared" ref="M38" si="43">(G38*I38*100)/K38</f>
        <v>0.38179957547187299</v>
      </c>
      <c r="N38" s="101">
        <f t="shared" ref="N38" si="44">M38+N37</f>
        <v>4.2243127489835111</v>
      </c>
      <c r="O38" s="63"/>
      <c r="P38" s="14"/>
      <c r="Q38" s="12"/>
      <c r="R38" s="13"/>
      <c r="S38" s="14"/>
      <c r="T38" s="14"/>
      <c r="U38" s="73"/>
    </row>
    <row r="39" spans="1:1025" s="4" customFormat="1">
      <c r="A39" s="100" t="s">
        <v>101</v>
      </c>
      <c r="B39" s="63">
        <v>3.5000000000000003E-2</v>
      </c>
      <c r="C39" s="55">
        <v>600</v>
      </c>
      <c r="D39" s="45">
        <f t="shared" ref="D39" si="45">C39</f>
        <v>600</v>
      </c>
      <c r="E39" s="55">
        <f t="shared" ref="E39" si="46">(D39/(220*SQRT(3)*0.92))</f>
        <v>1.7115126557004718</v>
      </c>
      <c r="F39" s="55">
        <f t="shared" ref="F39" si="47">E39*1.2</f>
        <v>2.0538151868405663</v>
      </c>
      <c r="G39" s="55">
        <f t="shared" ref="G39" si="48">B39*F39</f>
        <v>7.1883531539419829E-2</v>
      </c>
      <c r="H39" s="45">
        <v>4</v>
      </c>
      <c r="I39" s="45">
        <f>IF(H39=95,'Quant. Condutores e eletrodutos'!B$3,IF(H39=70,'Quant. Condutores e eletrodutos'!B$4,IF(H39=50,'Quant. Condutores e eletrodutos'!B$5,IF(H39=35,'Quant. Condutores e eletrodutos'!B$6,IF(H39=25,'Quant. Condutores e eletrodutos'!B$7,IF(H39=16,'Quant. Condutores e eletrodutos'!B$8,IF(H39=10,'Quant. Condutores e eletrodutos'!B$9,IF(H39=6,'Quant. Condutores e eletrodutos'!B$10,IF(H39=4,'Quant. Condutores e eletrodutos'!B$11,"erro")))))))))</f>
        <v>7.79</v>
      </c>
      <c r="J39" s="64">
        <f t="shared" ref="J39" si="49">B39*3000</f>
        <v>105.00000000000001</v>
      </c>
      <c r="K39" s="55">
        <v>220</v>
      </c>
      <c r="L39" s="55">
        <f t="shared" ref="L39" si="50">B39*3000</f>
        <v>105.00000000000001</v>
      </c>
      <c r="M39" s="65">
        <f t="shared" ref="M39" si="51">(G39*I39*100)/K39</f>
        <v>0.25453305031458201</v>
      </c>
      <c r="N39" s="101">
        <f t="shared" ref="N39" si="52">M39+N38</f>
        <v>4.4788457992980932</v>
      </c>
      <c r="O39" s="63"/>
      <c r="P39" s="14"/>
      <c r="Q39" s="12"/>
      <c r="R39" s="13"/>
      <c r="S39" s="14"/>
      <c r="T39" s="14"/>
      <c r="U39" s="73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  <c r="AHA39" s="5"/>
      <c r="AHB39" s="5"/>
      <c r="AHC39" s="5"/>
      <c r="AHD39" s="5"/>
      <c r="AHE39" s="5"/>
      <c r="AHF39" s="5"/>
      <c r="AHG39" s="5"/>
      <c r="AHH39" s="5"/>
      <c r="AHI39" s="5"/>
      <c r="AHJ39" s="5"/>
      <c r="AHK39" s="5"/>
      <c r="AHL39" s="5"/>
      <c r="AHM39" s="5"/>
      <c r="AHN39" s="5"/>
      <c r="AHO39" s="5"/>
      <c r="AHP39" s="5"/>
      <c r="AHQ39" s="5"/>
      <c r="AHR39" s="5"/>
      <c r="AHS39" s="5"/>
      <c r="AHT39" s="5"/>
      <c r="AHU39" s="5"/>
      <c r="AHV39" s="5"/>
      <c r="AHW39" s="5"/>
      <c r="AHX39" s="5"/>
      <c r="AHY39" s="5"/>
      <c r="AHZ39" s="5"/>
      <c r="AIA39" s="5"/>
      <c r="AIB39" s="5"/>
      <c r="AIC39" s="5"/>
      <c r="AID39" s="5"/>
      <c r="AIE39" s="5"/>
      <c r="AIF39" s="5"/>
      <c r="AIG39" s="5"/>
      <c r="AIH39" s="5"/>
      <c r="AII39" s="5"/>
      <c r="AIJ39" s="5"/>
      <c r="AIK39" s="5"/>
      <c r="AIL39" s="5"/>
      <c r="AIM39" s="5"/>
      <c r="AIN39" s="5"/>
      <c r="AIO39" s="5"/>
      <c r="AIP39" s="5"/>
      <c r="AIQ39" s="5"/>
      <c r="AIR39" s="5"/>
      <c r="AIS39" s="5"/>
      <c r="AIT39" s="5"/>
      <c r="AIU39" s="5"/>
      <c r="AIV39" s="5"/>
      <c r="AIW39" s="5"/>
      <c r="AIX39" s="5"/>
      <c r="AIY39" s="5"/>
      <c r="AIZ39" s="5"/>
      <c r="AJA39" s="5"/>
      <c r="AJB39" s="5"/>
      <c r="AJC39" s="5"/>
      <c r="AJD39" s="5"/>
      <c r="AJE39" s="5"/>
      <c r="AJF39" s="5"/>
      <c r="AJG39" s="5"/>
      <c r="AJH39" s="5"/>
      <c r="AJI39" s="5"/>
      <c r="AJJ39" s="5"/>
      <c r="AJK39" s="5"/>
      <c r="AJL39" s="5"/>
      <c r="AJM39" s="5"/>
      <c r="AJN39" s="5"/>
      <c r="AJO39" s="5"/>
      <c r="AJP39" s="5"/>
      <c r="AJQ39" s="5"/>
      <c r="AJR39" s="5"/>
      <c r="AJS39" s="5"/>
      <c r="AJT39" s="5"/>
      <c r="AJU39" s="5"/>
      <c r="AJV39" s="5"/>
      <c r="AJW39" s="5"/>
      <c r="AJX39" s="5"/>
      <c r="AJY39" s="5"/>
      <c r="AJZ39" s="5"/>
      <c r="AKA39" s="5"/>
      <c r="AKB39" s="5"/>
      <c r="AKC39" s="5"/>
      <c r="AKD39" s="5"/>
      <c r="AKE39" s="5"/>
      <c r="AKF39" s="5"/>
      <c r="AKG39" s="5"/>
      <c r="AKH39" s="5"/>
      <c r="AKI39" s="5"/>
      <c r="AKJ39" s="5"/>
      <c r="AKK39" s="5"/>
      <c r="AKL39" s="5"/>
      <c r="AKM39" s="5"/>
      <c r="AKN39" s="5"/>
      <c r="AKO39" s="5"/>
      <c r="AKP39" s="5"/>
      <c r="AKQ39" s="5"/>
      <c r="AKR39" s="5"/>
      <c r="AKS39" s="5"/>
      <c r="AKT39" s="5"/>
      <c r="AKU39" s="5"/>
      <c r="AKV39" s="5"/>
      <c r="AKW39" s="5"/>
      <c r="AKX39" s="5"/>
      <c r="AKY39" s="5"/>
      <c r="AKZ39" s="5"/>
      <c r="ALA39" s="5"/>
      <c r="ALB39" s="5"/>
      <c r="ALC39" s="5"/>
      <c r="ALD39" s="5"/>
      <c r="ALE39" s="5"/>
      <c r="ALF39" s="5"/>
      <c r="ALG39" s="5"/>
      <c r="ALH39" s="5"/>
      <c r="ALI39" s="5"/>
      <c r="ALJ39" s="5"/>
      <c r="ALK39" s="5"/>
      <c r="ALL39" s="5"/>
      <c r="ALM39" s="5"/>
      <c r="ALN39" s="5"/>
      <c r="ALO39" s="5"/>
      <c r="ALP39" s="5"/>
      <c r="ALQ39" s="5"/>
      <c r="ALR39" s="5"/>
      <c r="ALS39" s="5"/>
      <c r="ALT39" s="5"/>
      <c r="ALU39" s="5"/>
      <c r="ALV39" s="5"/>
      <c r="ALW39" s="5"/>
      <c r="ALX39" s="5"/>
      <c r="ALY39" s="5"/>
      <c r="ALZ39" s="5"/>
      <c r="AMA39" s="5"/>
      <c r="AMB39" s="5"/>
      <c r="AMC39" s="5"/>
      <c r="AMD39" s="5"/>
      <c r="AME39" s="5"/>
      <c r="AMF39" s="5"/>
      <c r="AMG39" s="5"/>
      <c r="AMH39" s="5"/>
      <c r="AMI39" s="5"/>
      <c r="AMJ39" s="5"/>
      <c r="AMK39" s="5"/>
    </row>
    <row r="40" spans="1:1025" s="4" customFormat="1" ht="13.5" thickBot="1">
      <c r="A40" s="102" t="s">
        <v>102</v>
      </c>
      <c r="B40" s="103">
        <v>3.5000000000000003E-2</v>
      </c>
      <c r="C40" s="104">
        <v>300</v>
      </c>
      <c r="D40" s="105">
        <f t="shared" ref="D40" si="53">C40</f>
        <v>300</v>
      </c>
      <c r="E40" s="104">
        <f t="shared" ref="E40" si="54">(D40/(220*SQRT(3)*0.92))</f>
        <v>0.85575632785023592</v>
      </c>
      <c r="F40" s="104">
        <f t="shared" ref="F40" si="55">E40*1.2</f>
        <v>1.0269075934202831</v>
      </c>
      <c r="G40" s="104">
        <f t="shared" ref="G40" si="56">B40*F40</f>
        <v>3.5941765769709914E-2</v>
      </c>
      <c r="H40" s="105">
        <v>4</v>
      </c>
      <c r="I40" s="105">
        <f>IF(H40=95,'Quant. Condutores e eletrodutos'!B$3,IF(H40=70,'Quant. Condutores e eletrodutos'!B$4,IF(H40=50,'Quant. Condutores e eletrodutos'!B$5,IF(H40=35,'Quant. Condutores e eletrodutos'!B$6,IF(H40=25,'Quant. Condutores e eletrodutos'!B$7,IF(H40=16,'Quant. Condutores e eletrodutos'!B$8,IF(H40=10,'Quant. Condutores e eletrodutos'!B$9,IF(H40=6,'Quant. Condutores e eletrodutos'!B$10,IF(H40=4,'Quant. Condutores e eletrodutos'!B$11,"erro")))))))))</f>
        <v>7.79</v>
      </c>
      <c r="J40" s="106">
        <f t="shared" ref="J40" si="57">B40*3000</f>
        <v>105.00000000000001</v>
      </c>
      <c r="K40" s="104">
        <v>220</v>
      </c>
      <c r="L40" s="104">
        <f t="shared" ref="L40" si="58">B40*3000</f>
        <v>105.00000000000001</v>
      </c>
      <c r="M40" s="107">
        <f t="shared" ref="M40" si="59">(G40*I40*100)/K40</f>
        <v>0.12726652515729101</v>
      </c>
      <c r="N40" s="108">
        <f t="shared" ref="N40" si="60">M40+N39</f>
        <v>4.6061123244553839</v>
      </c>
      <c r="O40" s="63"/>
      <c r="P40" s="14"/>
      <c r="Q40" s="12"/>
      <c r="R40" s="13"/>
      <c r="S40" s="14"/>
      <c r="T40" s="14"/>
      <c r="U40" s="73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  <c r="AHA40" s="5"/>
      <c r="AHB40" s="5"/>
      <c r="AHC40" s="5"/>
      <c r="AHD40" s="5"/>
      <c r="AHE40" s="5"/>
      <c r="AHF40" s="5"/>
      <c r="AHG40" s="5"/>
      <c r="AHH40" s="5"/>
      <c r="AHI40" s="5"/>
      <c r="AHJ40" s="5"/>
      <c r="AHK40" s="5"/>
      <c r="AHL40" s="5"/>
      <c r="AHM40" s="5"/>
      <c r="AHN40" s="5"/>
      <c r="AHO40" s="5"/>
      <c r="AHP40" s="5"/>
      <c r="AHQ40" s="5"/>
      <c r="AHR40" s="5"/>
      <c r="AHS40" s="5"/>
      <c r="AHT40" s="5"/>
      <c r="AHU40" s="5"/>
      <c r="AHV40" s="5"/>
      <c r="AHW40" s="5"/>
      <c r="AHX40" s="5"/>
      <c r="AHY40" s="5"/>
      <c r="AHZ40" s="5"/>
      <c r="AIA40" s="5"/>
      <c r="AIB40" s="5"/>
      <c r="AIC40" s="5"/>
      <c r="AID40" s="5"/>
      <c r="AIE40" s="5"/>
      <c r="AIF40" s="5"/>
      <c r="AIG40" s="5"/>
      <c r="AIH40" s="5"/>
      <c r="AII40" s="5"/>
      <c r="AIJ40" s="5"/>
      <c r="AIK40" s="5"/>
      <c r="AIL40" s="5"/>
      <c r="AIM40" s="5"/>
      <c r="AIN40" s="5"/>
      <c r="AIO40" s="5"/>
      <c r="AIP40" s="5"/>
      <c r="AIQ40" s="5"/>
      <c r="AIR40" s="5"/>
      <c r="AIS40" s="5"/>
      <c r="AIT40" s="5"/>
      <c r="AIU40" s="5"/>
      <c r="AIV40" s="5"/>
      <c r="AIW40" s="5"/>
      <c r="AIX40" s="5"/>
      <c r="AIY40" s="5"/>
      <c r="AIZ40" s="5"/>
      <c r="AJA40" s="5"/>
      <c r="AJB40" s="5"/>
      <c r="AJC40" s="5"/>
      <c r="AJD40" s="5"/>
      <c r="AJE40" s="5"/>
      <c r="AJF40" s="5"/>
      <c r="AJG40" s="5"/>
      <c r="AJH40" s="5"/>
      <c r="AJI40" s="5"/>
      <c r="AJJ40" s="5"/>
      <c r="AJK40" s="5"/>
      <c r="AJL40" s="5"/>
      <c r="AJM40" s="5"/>
      <c r="AJN40" s="5"/>
      <c r="AJO40" s="5"/>
      <c r="AJP40" s="5"/>
      <c r="AJQ40" s="5"/>
      <c r="AJR40" s="5"/>
      <c r="AJS40" s="5"/>
      <c r="AJT40" s="5"/>
      <c r="AJU40" s="5"/>
      <c r="AJV40" s="5"/>
      <c r="AJW40" s="5"/>
      <c r="AJX40" s="5"/>
      <c r="AJY40" s="5"/>
      <c r="AJZ40" s="5"/>
      <c r="AKA40" s="5"/>
      <c r="AKB40" s="5"/>
      <c r="AKC40" s="5"/>
      <c r="AKD40" s="5"/>
      <c r="AKE40" s="5"/>
      <c r="AKF40" s="5"/>
      <c r="AKG40" s="5"/>
      <c r="AKH40" s="5"/>
      <c r="AKI40" s="5"/>
      <c r="AKJ40" s="5"/>
      <c r="AKK40" s="5"/>
      <c r="AKL40" s="5"/>
      <c r="AKM40" s="5"/>
      <c r="AKN40" s="5"/>
      <c r="AKO40" s="5"/>
      <c r="AKP40" s="5"/>
      <c r="AKQ40" s="5"/>
      <c r="AKR40" s="5"/>
      <c r="AKS40" s="5"/>
      <c r="AKT40" s="5"/>
      <c r="AKU40" s="5"/>
      <c r="AKV40" s="5"/>
      <c r="AKW40" s="5"/>
      <c r="AKX40" s="5"/>
      <c r="AKY40" s="5"/>
      <c r="AKZ40" s="5"/>
      <c r="ALA40" s="5"/>
      <c r="ALB40" s="5"/>
      <c r="ALC40" s="5"/>
      <c r="ALD40" s="5"/>
      <c r="ALE40" s="5"/>
      <c r="ALF40" s="5"/>
      <c r="ALG40" s="5"/>
      <c r="ALH40" s="5"/>
      <c r="ALI40" s="5"/>
      <c r="ALJ40" s="5"/>
      <c r="ALK40" s="5"/>
      <c r="ALL40" s="5"/>
      <c r="ALM40" s="5"/>
      <c r="ALN40" s="5"/>
      <c r="ALO40" s="5"/>
      <c r="ALP40" s="5"/>
      <c r="ALQ40" s="5"/>
      <c r="ALR40" s="5"/>
      <c r="ALS40" s="5"/>
      <c r="ALT40" s="5"/>
      <c r="ALU40" s="5"/>
      <c r="ALV40" s="5"/>
      <c r="ALW40" s="5"/>
      <c r="ALX40" s="5"/>
      <c r="ALY40" s="5"/>
      <c r="ALZ40" s="5"/>
      <c r="AMA40" s="5"/>
      <c r="AMB40" s="5"/>
      <c r="AMC40" s="5"/>
      <c r="AMD40" s="5"/>
      <c r="AME40" s="5"/>
      <c r="AMF40" s="5"/>
      <c r="AMG40" s="5"/>
      <c r="AMH40" s="5"/>
      <c r="AMI40" s="5"/>
      <c r="AMJ40" s="5"/>
      <c r="AMK40" s="5"/>
    </row>
    <row r="41" spans="1:1025">
      <c r="A41" s="62"/>
      <c r="B41" s="63"/>
      <c r="C41" s="55"/>
      <c r="D41" s="45"/>
      <c r="E41" s="55"/>
      <c r="F41" s="55"/>
      <c r="G41" s="55"/>
      <c r="H41" s="45"/>
      <c r="I41" s="45"/>
      <c r="J41" s="64"/>
      <c r="K41" s="55"/>
      <c r="L41" s="55"/>
      <c r="M41" s="65"/>
      <c r="N41" s="66"/>
      <c r="O41" s="12"/>
    </row>
    <row r="42" spans="1:1025">
      <c r="A42" s="70" t="s">
        <v>103</v>
      </c>
    </row>
    <row r="43" spans="1:1025">
      <c r="A43" s="71" t="s">
        <v>78</v>
      </c>
    </row>
  </sheetData>
  <mergeCells count="17">
    <mergeCell ref="R1:S1"/>
    <mergeCell ref="A1:N1"/>
    <mergeCell ref="A2:N2"/>
    <mergeCell ref="B5:F5"/>
    <mergeCell ref="A18:N18"/>
    <mergeCell ref="Q36:T36"/>
    <mergeCell ref="K15:K16"/>
    <mergeCell ref="M15:M16"/>
    <mergeCell ref="N15:N16"/>
    <mergeCell ref="A17:N17"/>
    <mergeCell ref="C15:C16"/>
    <mergeCell ref="D15:D16"/>
    <mergeCell ref="E15:E16"/>
    <mergeCell ref="F15:F16"/>
    <mergeCell ref="G15:G16"/>
    <mergeCell ref="H15:H16"/>
    <mergeCell ref="I15:I16"/>
  </mergeCells>
  <conditionalFormatting sqref="I36:I40 I19:I34">
    <cfRule type="containsText" dxfId="14" priority="94" operator="containsText" text="erro">
      <formula>NOT(ISERROR(SEARCH("erro",I19)))</formula>
    </cfRule>
    <cfRule type="cellIs" dxfId="13" priority="95" operator="equal">
      <formula>"""erro"""</formula>
    </cfRule>
  </conditionalFormatting>
  <conditionalFormatting sqref="N36:N40 N19:N34">
    <cfRule type="cellIs" dxfId="12" priority="93" operator="greaterThan">
      <formula>6</formula>
    </cfRule>
  </conditionalFormatting>
  <conditionalFormatting sqref="N36:N40 N19:N34">
    <cfRule type="cellIs" dxfId="11" priority="92" operator="greaterThan">
      <formula>7</formula>
    </cfRule>
  </conditionalFormatting>
  <conditionalFormatting sqref="I41">
    <cfRule type="containsText" dxfId="10" priority="63" operator="containsText" text="erro">
      <formula>NOT(ISERROR(SEARCH("erro",I41)))</formula>
    </cfRule>
    <cfRule type="cellIs" dxfId="9" priority="64" operator="equal">
      <formula>"""erro"""</formula>
    </cfRule>
  </conditionalFormatting>
  <conditionalFormatting sqref="N41">
    <cfRule type="cellIs" dxfId="8" priority="62" operator="greaterThan">
      <formula>6</formula>
    </cfRule>
  </conditionalFormatting>
  <conditionalFormatting sqref="N41">
    <cfRule type="cellIs" dxfId="7" priority="61" operator="greaterThan">
      <formula>7</formula>
    </cfRule>
  </conditionalFormatting>
  <conditionalFormatting sqref="I35">
    <cfRule type="containsText" dxfId="6" priority="3" operator="containsText" text="erro">
      <formula>NOT(ISERROR(SEARCH("erro",I35)))</formula>
    </cfRule>
    <cfRule type="cellIs" dxfId="5" priority="4" operator="equal">
      <formula>"""erro"""</formula>
    </cfRule>
  </conditionalFormatting>
  <conditionalFormatting sqref="N35">
    <cfRule type="cellIs" dxfId="4" priority="2" operator="greaterThan">
      <formula>6</formula>
    </cfRule>
  </conditionalFormatting>
  <conditionalFormatting sqref="N35">
    <cfRule type="cellIs" dxfId="3" priority="1" operator="greaterThan">
      <formula>7</formula>
    </cfRule>
  </conditionalFormatting>
  <printOptions gridLines="1"/>
  <pageMargins left="0.98425196850393704" right="0.78740157480314965" top="1.5748031496062993" bottom="0.78740157480314965" header="0.51181102362204722" footer="0.51181102362204722"/>
  <pageSetup paperSize="9" scale="95" firstPageNumber="0" orientation="portrait" r:id="rId1"/>
  <headerFooter>
    <oddFooter>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zoomScale="85" zoomScaleNormal="85" workbookViewId="0">
      <selection activeCell="E23" sqref="E23"/>
    </sheetView>
  </sheetViews>
  <sheetFormatPr defaultRowHeight="12.75"/>
  <cols>
    <col min="1" max="1" width="18.42578125" customWidth="1"/>
    <col min="2" max="2" width="11.140625" customWidth="1"/>
    <col min="4" max="4" width="11.42578125" customWidth="1"/>
    <col min="9" max="9" width="9.42578125" customWidth="1"/>
    <col min="12" max="12" width="9.140625" customWidth="1"/>
  </cols>
  <sheetData>
    <row r="1" spans="1:27">
      <c r="A1" s="128" t="s">
        <v>16</v>
      </c>
      <c r="B1" s="115" t="s">
        <v>17</v>
      </c>
      <c r="C1" s="115"/>
      <c r="D1" s="4"/>
      <c r="E1" s="4"/>
    </row>
    <row r="2" spans="1:27" ht="13.5" thickBot="1">
      <c r="A2" s="128"/>
      <c r="B2" s="115"/>
      <c r="C2" s="115"/>
      <c r="D2" s="4"/>
      <c r="E2" s="4"/>
    </row>
    <row r="3" spans="1:27" ht="17.25" thickTop="1">
      <c r="A3" s="9" t="s">
        <v>18</v>
      </c>
      <c r="B3" s="9">
        <v>0.43</v>
      </c>
      <c r="C3" s="10"/>
      <c r="D3" s="4"/>
      <c r="E3" s="4"/>
      <c r="G3" s="129" t="s">
        <v>69</v>
      </c>
      <c r="H3" s="122" t="s">
        <v>62</v>
      </c>
      <c r="I3" s="123"/>
      <c r="J3" s="122" t="s">
        <v>63</v>
      </c>
      <c r="K3" s="123"/>
      <c r="L3" s="122" t="s">
        <v>61</v>
      </c>
      <c r="M3" s="123"/>
      <c r="N3" s="122" t="s">
        <v>64</v>
      </c>
      <c r="O3" s="123"/>
      <c r="P3" s="122" t="s">
        <v>65</v>
      </c>
      <c r="Q3" s="123"/>
      <c r="R3" s="122" t="s">
        <v>66</v>
      </c>
      <c r="S3" s="123"/>
      <c r="T3" s="122" t="s">
        <v>67</v>
      </c>
      <c r="U3" s="123"/>
      <c r="V3" s="122" t="s">
        <v>68</v>
      </c>
      <c r="W3" s="123"/>
      <c r="X3" s="122" t="s">
        <v>80</v>
      </c>
      <c r="Y3" s="123"/>
      <c r="Z3" s="126"/>
      <c r="AA3" s="126"/>
    </row>
    <row r="4" spans="1:27" ht="16.5">
      <c r="A4" s="9" t="s">
        <v>19</v>
      </c>
      <c r="B4" s="9">
        <v>0.55000000000000004</v>
      </c>
      <c r="C4" s="10"/>
      <c r="D4" s="4"/>
      <c r="E4" s="4"/>
      <c r="G4" s="130"/>
      <c r="H4" s="28" t="s">
        <v>43</v>
      </c>
      <c r="I4" s="29" t="s">
        <v>60</v>
      </c>
      <c r="J4" s="28" t="s">
        <v>43</v>
      </c>
      <c r="K4" s="29" t="s">
        <v>60</v>
      </c>
      <c r="L4" s="28" t="s">
        <v>43</v>
      </c>
      <c r="M4" s="29" t="s">
        <v>60</v>
      </c>
      <c r="N4" s="28" t="s">
        <v>43</v>
      </c>
      <c r="O4" s="29" t="s">
        <v>60</v>
      </c>
      <c r="P4" s="28" t="s">
        <v>43</v>
      </c>
      <c r="Q4" s="29" t="s">
        <v>60</v>
      </c>
      <c r="R4" s="28" t="s">
        <v>43</v>
      </c>
      <c r="S4" s="29" t="s">
        <v>60</v>
      </c>
      <c r="T4" s="28" t="s">
        <v>43</v>
      </c>
      <c r="U4" s="29" t="s">
        <v>60</v>
      </c>
      <c r="V4" s="28" t="s">
        <v>43</v>
      </c>
      <c r="W4" s="29" t="s">
        <v>60</v>
      </c>
      <c r="X4" s="28" t="s">
        <v>43</v>
      </c>
      <c r="Y4" s="29" t="s">
        <v>60</v>
      </c>
      <c r="Z4" s="27"/>
      <c r="AA4" s="27"/>
    </row>
    <row r="5" spans="1:27" ht="16.5">
      <c r="A5" s="9" t="s">
        <v>20</v>
      </c>
      <c r="B5" s="9">
        <v>0.76</v>
      </c>
      <c r="C5" s="10"/>
      <c r="D5" s="4"/>
      <c r="E5" s="4"/>
      <c r="G5" s="31">
        <f>'CIRC 01.'!A18</f>
        <v>0</v>
      </c>
      <c r="H5" s="30">
        <f>IF('CIRC 01.'!H18=95,'CIRC 01.'!B18*1000,0)</f>
        <v>0</v>
      </c>
      <c r="I5" s="124">
        <f>SUM(H5:H47)</f>
        <v>0</v>
      </c>
      <c r="J5" s="30">
        <f>IF('CIRC 01.'!H18=70,'CIRC 01.'!B18*1000,0)</f>
        <v>0</v>
      </c>
      <c r="K5" s="124">
        <f>SUM(J5:J47)</f>
        <v>0</v>
      </c>
      <c r="L5" s="30">
        <f>IF('CIRC 01.'!H18=50,'CIRC 01.'!B18*1000,0)</f>
        <v>0</v>
      </c>
      <c r="M5" s="124">
        <f>SUM(L5:L47)</f>
        <v>0</v>
      </c>
      <c r="N5" s="30">
        <f>IF('CIRC 01.'!H18=35,'CIRC 01.'!B18*1000,0)</f>
        <v>0</v>
      </c>
      <c r="O5" s="124">
        <f>SUM(N5:N47)</f>
        <v>0</v>
      </c>
      <c r="P5" s="30">
        <f>IF('CIRC 01.'!H18=25,'CIRC 01.'!B18*1000,0)</f>
        <v>0</v>
      </c>
      <c r="Q5" s="124">
        <f>SUM(P5:P47)</f>
        <v>0</v>
      </c>
      <c r="R5" s="30">
        <f>IF('CIRC 01.'!H18=16,'CIRC 01.'!B18*1000,0)</f>
        <v>0</v>
      </c>
      <c r="S5" s="124">
        <f>SUM(R5:R47)</f>
        <v>0</v>
      </c>
      <c r="T5" s="30">
        <f>IF('CIRC 01.'!H18=10,'CIRC 01.'!B18*1000,0)</f>
        <v>0</v>
      </c>
      <c r="U5" s="124">
        <f>SUM(T5:T47)</f>
        <v>21.5</v>
      </c>
      <c r="V5" s="30">
        <f>IF('CIRC 01.'!H18=6,'CIRC 01.'!B18*1000,0)</f>
        <v>0</v>
      </c>
      <c r="W5" s="124">
        <f>SUM(V5:V47)</f>
        <v>170</v>
      </c>
      <c r="X5" s="30">
        <f>IF('CIRC 01.'!H18=4,'CIRC 01.'!B18*1000,0)</f>
        <v>0</v>
      </c>
      <c r="Y5" s="124">
        <f>SUM(X5:X47)</f>
        <v>392</v>
      </c>
      <c r="Z5" s="13"/>
      <c r="AA5" s="127"/>
    </row>
    <row r="6" spans="1:27" ht="16.5">
      <c r="A6" s="9" t="s">
        <v>21</v>
      </c>
      <c r="B6" s="9">
        <v>0.98</v>
      </c>
      <c r="C6" s="4"/>
      <c r="D6" s="4"/>
      <c r="E6" s="4"/>
      <c r="G6" s="31" t="str">
        <f>'CIRC 01.'!A19</f>
        <v>T1 - QC</v>
      </c>
      <c r="H6" s="30">
        <f>IF('CIRC 01.'!H19=95,'CIRC 01.'!B19*1000,0)</f>
        <v>0</v>
      </c>
      <c r="I6" s="124"/>
      <c r="J6" s="30">
        <f>IF('CIRC 01.'!H19=70,'CIRC 01.'!B19*1000,0)</f>
        <v>0</v>
      </c>
      <c r="K6" s="124"/>
      <c r="L6" s="30">
        <f>IF('CIRC 01.'!H19=50,'CIRC 01.'!B19*1000,0)</f>
        <v>0</v>
      </c>
      <c r="M6" s="124"/>
      <c r="N6" s="30">
        <f>IF('CIRC 01.'!H19=35,'CIRC 01.'!B19*1000,0)</f>
        <v>0</v>
      </c>
      <c r="O6" s="124"/>
      <c r="P6" s="30">
        <f>IF('CIRC 01.'!H19=25,'CIRC 01.'!B19*1000,0)</f>
        <v>0</v>
      </c>
      <c r="Q6" s="124"/>
      <c r="R6" s="30">
        <f>IF('CIRC 01.'!H19=16,'CIRC 01.'!B19*1000,0)</f>
        <v>0</v>
      </c>
      <c r="S6" s="124"/>
      <c r="T6" s="30">
        <f>IF('CIRC 01.'!H19=10,'CIRC 01.'!B19*1000,0)</f>
        <v>5</v>
      </c>
      <c r="U6" s="124"/>
      <c r="V6" s="30">
        <f>IF('CIRC 01.'!H19=6,'CIRC 01.'!B19*1000,0)</f>
        <v>0</v>
      </c>
      <c r="W6" s="124"/>
      <c r="X6" s="30">
        <f>IF('CIRC 01.'!H19=4,'CIRC 01.'!B19*1000,0)</f>
        <v>0</v>
      </c>
      <c r="Y6" s="124"/>
      <c r="Z6" s="13"/>
      <c r="AA6" s="127"/>
    </row>
    <row r="7" spans="1:27" ht="16.5">
      <c r="A7" s="7" t="s">
        <v>22</v>
      </c>
      <c r="B7" s="8">
        <v>1.33</v>
      </c>
      <c r="C7" s="4"/>
      <c r="D7" s="4"/>
      <c r="E7" s="4"/>
      <c r="G7" s="31" t="str">
        <f>'CIRC 01.'!A20</f>
        <v>QC - A</v>
      </c>
      <c r="H7" s="30">
        <f>IF('CIRC 01.'!H20=95,'CIRC 01.'!B20*1000,0)</f>
        <v>0</v>
      </c>
      <c r="I7" s="124"/>
      <c r="J7" s="30">
        <f>IF('CIRC 01.'!H20=70,'CIRC 01.'!B20*1000,0)</f>
        <v>0</v>
      </c>
      <c r="K7" s="124"/>
      <c r="L7" s="30">
        <f>IF('CIRC 01.'!H20=50,'CIRC 01.'!B20*1000,0)</f>
        <v>0</v>
      </c>
      <c r="M7" s="124"/>
      <c r="N7" s="30">
        <f>IF('CIRC 01.'!H20=35,'CIRC 01.'!B20*1000,0)</f>
        <v>0</v>
      </c>
      <c r="O7" s="124"/>
      <c r="P7" s="30">
        <f>IF('CIRC 01.'!H20=25,'CIRC 01.'!B20*1000,0)</f>
        <v>0</v>
      </c>
      <c r="Q7" s="124"/>
      <c r="R7" s="30">
        <f>IF('CIRC 01.'!H20=16,'CIRC 01.'!B20*1000,0)</f>
        <v>0</v>
      </c>
      <c r="S7" s="124"/>
      <c r="T7" s="30">
        <f>IF('CIRC 01.'!H20=10,'CIRC 01.'!B20*1000,0)</f>
        <v>16.5</v>
      </c>
      <c r="U7" s="124"/>
      <c r="V7" s="30">
        <f>IF('CIRC 01.'!H20=6,'CIRC 01.'!B20*1000,0)</f>
        <v>0</v>
      </c>
      <c r="W7" s="124"/>
      <c r="X7" s="30">
        <f>IF('CIRC 01.'!H20=4,'CIRC 01.'!B20*1000,0)</f>
        <v>0</v>
      </c>
      <c r="Y7" s="124"/>
      <c r="Z7" s="13"/>
      <c r="AA7" s="127"/>
    </row>
    <row r="8" spans="1:27" ht="16.5">
      <c r="A8" s="7" t="s">
        <v>23</v>
      </c>
      <c r="B8" s="6">
        <v>2.0299999999999998</v>
      </c>
      <c r="C8" s="4"/>
      <c r="D8" s="4"/>
      <c r="E8" s="4"/>
      <c r="G8" s="31">
        <f>'CIRC 01.'!A21</f>
        <v>0</v>
      </c>
      <c r="H8" s="30">
        <f>IF('CIRC 01.'!H21=95,'CIRC 01.'!B21*1000,0)</f>
        <v>0</v>
      </c>
      <c r="I8" s="124"/>
      <c r="J8" s="30">
        <f>IF('CIRC 01.'!H21=70,'CIRC 01.'!B21*1000,0)</f>
        <v>0</v>
      </c>
      <c r="K8" s="124"/>
      <c r="L8" s="30">
        <f>IF('CIRC 01.'!H21=50,'CIRC 01.'!B21*1000,0)</f>
        <v>0</v>
      </c>
      <c r="M8" s="124"/>
      <c r="N8" s="30">
        <f>IF('CIRC 01.'!H21=35,'CIRC 01.'!B21*1000,0)</f>
        <v>0</v>
      </c>
      <c r="O8" s="124"/>
      <c r="P8" s="30">
        <f>IF('CIRC 01.'!H21=25,'CIRC 01.'!B21*1000,0)</f>
        <v>0</v>
      </c>
      <c r="Q8" s="124"/>
      <c r="R8" s="30">
        <f>IF('CIRC 01.'!H21=16,'CIRC 01.'!B21*1000,0)</f>
        <v>0</v>
      </c>
      <c r="S8" s="124"/>
      <c r="T8" s="30">
        <f>IF('CIRC 01.'!H21=10,'CIRC 01.'!B21*1000,0)</f>
        <v>0</v>
      </c>
      <c r="U8" s="124"/>
      <c r="V8" s="30">
        <f>IF('CIRC 01.'!H21=6,'CIRC 01.'!B21*1000,0)</f>
        <v>0</v>
      </c>
      <c r="W8" s="124"/>
      <c r="X8" s="30">
        <f>IF('CIRC 01.'!H21=4,'CIRC 01.'!B21*1000,0)</f>
        <v>0</v>
      </c>
      <c r="Y8" s="124"/>
      <c r="Z8" s="13"/>
      <c r="AA8" s="127"/>
    </row>
    <row r="9" spans="1:27" ht="16.5">
      <c r="A9" s="7" t="s">
        <v>24</v>
      </c>
      <c r="B9" s="6">
        <v>3.17</v>
      </c>
      <c r="C9" s="4"/>
      <c r="D9" s="4"/>
      <c r="E9" s="4"/>
      <c r="G9" s="31" t="str">
        <f>'CIRC 01.'!A22</f>
        <v>A - B</v>
      </c>
      <c r="H9" s="30">
        <f>IF('CIRC 01.'!H22=95,'CIRC 01.'!B22*1000,0)</f>
        <v>0</v>
      </c>
      <c r="I9" s="124"/>
      <c r="J9" s="30">
        <f>IF('CIRC 01.'!H22=70,'CIRC 01.'!B22*1000,0)</f>
        <v>0</v>
      </c>
      <c r="K9" s="124"/>
      <c r="L9" s="30">
        <f>IF('CIRC 01.'!H22=50,'CIRC 01.'!B22*1000,0)</f>
        <v>0</v>
      </c>
      <c r="M9" s="124"/>
      <c r="N9" s="30">
        <f>IF('CIRC 01.'!H22=35,'CIRC 01.'!B22*1000,0)</f>
        <v>0</v>
      </c>
      <c r="O9" s="124"/>
      <c r="P9" s="30">
        <f>IF('CIRC 01.'!H22=25,'CIRC 01.'!B22*1000,0)</f>
        <v>0</v>
      </c>
      <c r="Q9" s="124"/>
      <c r="R9" s="30">
        <f>IF('CIRC 01.'!H22=16,'CIRC 01.'!B22*1000,0)</f>
        <v>0</v>
      </c>
      <c r="S9" s="124"/>
      <c r="T9" s="30">
        <f>IF('CIRC 01.'!H22=10,'CIRC 01.'!B22*1000,0)</f>
        <v>0</v>
      </c>
      <c r="U9" s="124"/>
      <c r="V9" s="30">
        <f>IF('CIRC 01.'!H22=6,'CIRC 01.'!B22*1000,0)</f>
        <v>27</v>
      </c>
      <c r="W9" s="124"/>
      <c r="X9" s="30">
        <f>IF('CIRC 01.'!H22=4,'CIRC 01.'!B22*1000,0)</f>
        <v>0</v>
      </c>
      <c r="Y9" s="124"/>
      <c r="Z9" s="13"/>
      <c r="AA9" s="127"/>
    </row>
    <row r="10" spans="1:27" ht="16.5">
      <c r="A10" s="7" t="s">
        <v>25</v>
      </c>
      <c r="B10" s="6">
        <v>5.25</v>
      </c>
      <c r="C10" s="4"/>
      <c r="D10" s="4"/>
      <c r="E10" s="4"/>
      <c r="G10" s="31" t="str">
        <f>'CIRC 01.'!A23</f>
        <v>B - C</v>
      </c>
      <c r="H10" s="30">
        <f>IF('CIRC 01.'!H23=95,'CIRC 01.'!B23*1000,0)</f>
        <v>0</v>
      </c>
      <c r="I10" s="124"/>
      <c r="J10" s="30">
        <f>IF('CIRC 01.'!H23=70,'CIRC 01.'!B23*1000,0)</f>
        <v>0</v>
      </c>
      <c r="K10" s="124"/>
      <c r="L10" s="30">
        <f>IF('CIRC 01.'!H23=50,'CIRC 01.'!B23*1000,0)</f>
        <v>0</v>
      </c>
      <c r="M10" s="124"/>
      <c r="N10" s="30">
        <f>IF('CIRC 01.'!H23=35,'CIRC 01.'!B23*1000,0)</f>
        <v>0</v>
      </c>
      <c r="O10" s="124"/>
      <c r="P10" s="30">
        <f>IF('CIRC 01.'!H23=25,'CIRC 01.'!B23*1000,0)</f>
        <v>0</v>
      </c>
      <c r="Q10" s="124"/>
      <c r="R10" s="30">
        <f>IF('CIRC 01.'!H23=16,'CIRC 01.'!B23*1000,0)</f>
        <v>0</v>
      </c>
      <c r="S10" s="124"/>
      <c r="T10" s="30">
        <f>IF('CIRC 01.'!H23=10,'CIRC 01.'!B23*1000,0)</f>
        <v>0</v>
      </c>
      <c r="U10" s="124"/>
      <c r="V10" s="30">
        <f>IF('CIRC 01.'!H23=6,'CIRC 01.'!B23*1000,0)</f>
        <v>36</v>
      </c>
      <c r="W10" s="124"/>
      <c r="X10" s="30">
        <f>IF('CIRC 01.'!H23=4,'CIRC 01.'!B23*1000,0)</f>
        <v>0</v>
      </c>
      <c r="Y10" s="124"/>
      <c r="Z10" s="13"/>
      <c r="AA10" s="127"/>
    </row>
    <row r="11" spans="1:27" ht="16.5">
      <c r="A11" s="9" t="s">
        <v>26</v>
      </c>
      <c r="B11" s="9">
        <v>7.79</v>
      </c>
      <c r="C11" s="4"/>
      <c r="D11" s="4"/>
      <c r="E11" s="4"/>
      <c r="G11" s="31" t="str">
        <f>'CIRC 01.'!A24</f>
        <v>C - D</v>
      </c>
      <c r="H11" s="30">
        <f>IF('CIRC 01.'!H24=95,'CIRC 01.'!B24*1000,0)</f>
        <v>0</v>
      </c>
      <c r="I11" s="124"/>
      <c r="J11" s="30">
        <f>IF('CIRC 01.'!H24=70,'CIRC 01.'!B24*1000,0)</f>
        <v>0</v>
      </c>
      <c r="K11" s="124"/>
      <c r="L11" s="30">
        <f>IF('CIRC 01.'!H24=50,'CIRC 01.'!B24*1000,0)</f>
        <v>0</v>
      </c>
      <c r="M11" s="124"/>
      <c r="N11" s="30">
        <f>IF('CIRC 01.'!H24=35,'CIRC 01.'!B24*1000,0)</f>
        <v>0</v>
      </c>
      <c r="O11" s="124"/>
      <c r="P11" s="30">
        <f>IF('CIRC 01.'!H24=25,'CIRC 01.'!B24*1000,0)</f>
        <v>0</v>
      </c>
      <c r="Q11" s="124"/>
      <c r="R11" s="30">
        <f>IF('CIRC 01.'!H24=16,'CIRC 01.'!B24*1000,0)</f>
        <v>0</v>
      </c>
      <c r="S11" s="124"/>
      <c r="T11" s="30">
        <f>IF('CIRC 01.'!H24=10,'CIRC 01.'!B24*1000,0)</f>
        <v>0</v>
      </c>
      <c r="U11" s="124"/>
      <c r="V11" s="30">
        <f>IF('CIRC 01.'!H24=6,'CIRC 01.'!B24*1000,0)</f>
        <v>31.5</v>
      </c>
      <c r="W11" s="124"/>
      <c r="X11" s="30">
        <f>IF('CIRC 01.'!H24=4,'CIRC 01.'!B24*1000,0)</f>
        <v>0</v>
      </c>
      <c r="Y11" s="124"/>
      <c r="Z11" s="13"/>
      <c r="AA11" s="127"/>
    </row>
    <row r="12" spans="1:27" ht="16.5">
      <c r="A12" s="9" t="s">
        <v>27</v>
      </c>
      <c r="B12" s="23">
        <v>12.4</v>
      </c>
      <c r="C12" s="4"/>
      <c r="D12" s="4"/>
      <c r="E12" s="4"/>
      <c r="G12" s="31" t="str">
        <f>'CIRC 01.'!A25</f>
        <v>D- E</v>
      </c>
      <c r="H12" s="30">
        <f>IF('CIRC 01.'!H25=95,'CIRC 01.'!B25*1000,0)</f>
        <v>0</v>
      </c>
      <c r="I12" s="124"/>
      <c r="J12" s="30">
        <f>IF('CIRC 01.'!H25=70,'CIRC 01.'!B25*1000,0)</f>
        <v>0</v>
      </c>
      <c r="K12" s="124"/>
      <c r="L12" s="30">
        <f>IF('CIRC 01.'!H25=50,'CIRC 01.'!B25*1000,0)</f>
        <v>0</v>
      </c>
      <c r="M12" s="124"/>
      <c r="N12" s="30">
        <f>IF('CIRC 01.'!H25=35,'CIRC 01.'!B25*1000,0)</f>
        <v>0</v>
      </c>
      <c r="O12" s="124"/>
      <c r="P12" s="30">
        <f>IF('CIRC 01.'!H25=25,'CIRC 01.'!B25*1000,0)</f>
        <v>0</v>
      </c>
      <c r="Q12" s="124"/>
      <c r="R12" s="30">
        <f>IF('CIRC 01.'!H25=16,'CIRC 01.'!B25*1000,0)</f>
        <v>0</v>
      </c>
      <c r="S12" s="124"/>
      <c r="T12" s="30">
        <f>IF('CIRC 01.'!H25=10,'CIRC 01.'!B25*1000,0)</f>
        <v>0</v>
      </c>
      <c r="U12" s="124"/>
      <c r="V12" s="30">
        <f>IF('CIRC 01.'!H25=6,'CIRC 01.'!B25*1000,0)</f>
        <v>32</v>
      </c>
      <c r="W12" s="124"/>
      <c r="X12" s="30">
        <f>IF('CIRC 01.'!H25=4,'CIRC 01.'!B25*1000,0)</f>
        <v>0</v>
      </c>
      <c r="Y12" s="124"/>
      <c r="Z12" s="13"/>
      <c r="AA12" s="127"/>
    </row>
    <row r="13" spans="1:27">
      <c r="A13" s="4"/>
      <c r="B13" s="4"/>
      <c r="C13" s="4"/>
      <c r="D13" s="4"/>
      <c r="E13" s="4"/>
      <c r="G13" s="31" t="str">
        <f>'CIRC 01.'!A26</f>
        <v>E - F</v>
      </c>
      <c r="H13" s="30">
        <f>IF('CIRC 01.'!H26=95,'CIRC 01.'!B26*1000,0)</f>
        <v>0</v>
      </c>
      <c r="I13" s="124"/>
      <c r="J13" s="30">
        <f>IF('CIRC 01.'!H26=70,'CIRC 01.'!B26*1000,0)</f>
        <v>0</v>
      </c>
      <c r="K13" s="124"/>
      <c r="L13" s="30">
        <f>IF('CIRC 01.'!H26=50,'CIRC 01.'!B26*1000,0)</f>
        <v>0</v>
      </c>
      <c r="M13" s="124"/>
      <c r="N13" s="30">
        <f>IF('CIRC 01.'!H26=35,'CIRC 01.'!B26*1000,0)</f>
        <v>0</v>
      </c>
      <c r="O13" s="124"/>
      <c r="P13" s="30">
        <f>IF('CIRC 01.'!H26=25,'CIRC 01.'!B26*1000,0)</f>
        <v>0</v>
      </c>
      <c r="Q13" s="124"/>
      <c r="R13" s="30">
        <f>IF('CIRC 01.'!H26=16,'CIRC 01.'!B26*1000,0)</f>
        <v>0</v>
      </c>
      <c r="S13" s="124"/>
      <c r="T13" s="30">
        <f>IF('CIRC 01.'!H26=10,'CIRC 01.'!B26*1000,0)</f>
        <v>0</v>
      </c>
      <c r="U13" s="124"/>
      <c r="V13" s="30">
        <f>IF('CIRC 01.'!H26=6,'CIRC 01.'!B26*1000,0)</f>
        <v>0</v>
      </c>
      <c r="W13" s="124"/>
      <c r="X13" s="30">
        <f>IF('CIRC 01.'!H26=4,'CIRC 01.'!B26*1000,0)</f>
        <v>32</v>
      </c>
      <c r="Y13" s="124"/>
      <c r="Z13" s="13"/>
      <c r="AA13" s="127"/>
    </row>
    <row r="14" spans="1:27">
      <c r="A14" s="18" t="s">
        <v>16</v>
      </c>
      <c r="B14" s="19" t="s">
        <v>28</v>
      </c>
      <c r="C14" s="19" t="s">
        <v>29</v>
      </c>
      <c r="D14" s="19" t="s">
        <v>30</v>
      </c>
      <c r="E14" s="24"/>
      <c r="G14" s="31" t="str">
        <f>'CIRC 01.'!A27</f>
        <v>F - G</v>
      </c>
      <c r="H14" s="30">
        <f>IF('CIRC 01.'!H27=95,'CIRC 01.'!B27*1000,0)</f>
        <v>0</v>
      </c>
      <c r="I14" s="124"/>
      <c r="J14" s="30">
        <f>IF('CIRC 01.'!H27=70,'CIRC 01.'!B27*1000,0)</f>
        <v>0</v>
      </c>
      <c r="K14" s="124"/>
      <c r="L14" s="30">
        <f>IF('CIRC 01.'!H27=50,'CIRC 01.'!B27*1000,0)</f>
        <v>0</v>
      </c>
      <c r="M14" s="124"/>
      <c r="N14" s="30">
        <f>IF('CIRC 01.'!H27=35,'CIRC 01.'!B27*1000,0)</f>
        <v>0</v>
      </c>
      <c r="O14" s="124"/>
      <c r="P14" s="30">
        <f>IF('CIRC 01.'!H27=25,'CIRC 01.'!B27*1000,0)</f>
        <v>0</v>
      </c>
      <c r="Q14" s="124"/>
      <c r="R14" s="30">
        <f>IF('CIRC 01.'!H27=16,'CIRC 01.'!B27*1000,0)</f>
        <v>0</v>
      </c>
      <c r="S14" s="124"/>
      <c r="T14" s="30">
        <f>IF('CIRC 01.'!H27=10,'CIRC 01.'!B27*1000,0)</f>
        <v>0</v>
      </c>
      <c r="U14" s="124"/>
      <c r="V14" s="30">
        <f>IF('CIRC 01.'!H27=6,'CIRC 01.'!B27*1000,0)</f>
        <v>0</v>
      </c>
      <c r="W14" s="124"/>
      <c r="X14" s="30">
        <f>IF('CIRC 01.'!H27=4,'CIRC 01.'!B27*1000,0)</f>
        <v>34</v>
      </c>
      <c r="Y14" s="124"/>
      <c r="Z14" s="13"/>
      <c r="AA14" s="127"/>
    </row>
    <row r="15" spans="1:27">
      <c r="A15" s="11" t="s">
        <v>31</v>
      </c>
      <c r="B15" s="13">
        <f>I5*1.05</f>
        <v>0</v>
      </c>
      <c r="C15" s="22">
        <f>B15*2</f>
        <v>0</v>
      </c>
      <c r="D15" s="22">
        <f>B15*3</f>
        <v>0</v>
      </c>
      <c r="E15" s="24"/>
      <c r="G15" s="31" t="str">
        <f>'CIRC 01.'!A28</f>
        <v>G - H</v>
      </c>
      <c r="H15" s="30">
        <f>IF('CIRC 01.'!H28=95,'CIRC 01.'!B28*1000,0)</f>
        <v>0</v>
      </c>
      <c r="I15" s="124"/>
      <c r="J15" s="30">
        <f>IF('CIRC 01.'!H28=70,'CIRC 01.'!B28*1000,0)</f>
        <v>0</v>
      </c>
      <c r="K15" s="124"/>
      <c r="L15" s="30">
        <f>IF('CIRC 01.'!H28=50,'CIRC 01.'!B28*1000,0)</f>
        <v>0</v>
      </c>
      <c r="M15" s="124"/>
      <c r="N15" s="30">
        <f>IF('CIRC 01.'!H28=35,'CIRC 01.'!B28*1000,0)</f>
        <v>0</v>
      </c>
      <c r="O15" s="124"/>
      <c r="P15" s="30">
        <f>IF('CIRC 01.'!H28=25,'CIRC 01.'!B28*1000,0)</f>
        <v>0</v>
      </c>
      <c r="Q15" s="124"/>
      <c r="R15" s="30">
        <f>IF('CIRC 01.'!H28=16,'CIRC 01.'!B28*1000,0)</f>
        <v>0</v>
      </c>
      <c r="S15" s="124"/>
      <c r="T15" s="30">
        <f>IF('CIRC 01.'!H28=10,'CIRC 01.'!B28*1000,0)</f>
        <v>0</v>
      </c>
      <c r="U15" s="124"/>
      <c r="V15" s="30">
        <f>IF('CIRC 01.'!H28=6,'CIRC 01.'!B28*1000,0)</f>
        <v>0</v>
      </c>
      <c r="W15" s="124"/>
      <c r="X15" s="30">
        <f>IF('CIRC 01.'!H28=4,'CIRC 01.'!B28*1000,0)</f>
        <v>34</v>
      </c>
      <c r="Y15" s="124"/>
      <c r="Z15" s="13"/>
      <c r="AA15" s="127"/>
    </row>
    <row r="16" spans="1:27">
      <c r="A16" s="11" t="s">
        <v>32</v>
      </c>
      <c r="B16" s="13">
        <f>K5*1.05</f>
        <v>0</v>
      </c>
      <c r="C16" s="22">
        <f t="shared" ref="C16:C21" si="0">B16*2</f>
        <v>0</v>
      </c>
      <c r="D16" s="22">
        <f t="shared" ref="D16:D22" si="1">B16*3</f>
        <v>0</v>
      </c>
      <c r="E16" s="24"/>
      <c r="G16" s="31" t="str">
        <f>'CIRC 01.'!A29</f>
        <v>H -I</v>
      </c>
      <c r="H16" s="30">
        <f>IF('CIRC 01.'!H29=95,'CIRC 01.'!B29*1000,0)</f>
        <v>0</v>
      </c>
      <c r="I16" s="124"/>
      <c r="J16" s="30">
        <f>IF('CIRC 01.'!H29=70,'CIRC 01.'!B29*1000,0)</f>
        <v>0</v>
      </c>
      <c r="K16" s="124"/>
      <c r="L16" s="30">
        <f>IF('CIRC 01.'!H29=50,'CIRC 01.'!B29*1000,0)</f>
        <v>0</v>
      </c>
      <c r="M16" s="124"/>
      <c r="N16" s="30">
        <f>IF('CIRC 01.'!H29=35,'CIRC 01.'!B29*1000,0)</f>
        <v>0</v>
      </c>
      <c r="O16" s="124"/>
      <c r="P16" s="30">
        <f>IF('CIRC 01.'!H29=25,'CIRC 01.'!B29*1000,0)</f>
        <v>0</v>
      </c>
      <c r="Q16" s="124"/>
      <c r="R16" s="30">
        <f>IF('CIRC 01.'!H29=16,'CIRC 01.'!B29*1000,0)</f>
        <v>0</v>
      </c>
      <c r="S16" s="124"/>
      <c r="T16" s="30">
        <f>IF('CIRC 01.'!H29=10,'CIRC 01.'!B29*1000,0)</f>
        <v>0</v>
      </c>
      <c r="U16" s="124"/>
      <c r="V16" s="30">
        <f>IF('CIRC 01.'!H29=6,'CIRC 01.'!B29*1000,0)</f>
        <v>0</v>
      </c>
      <c r="W16" s="124"/>
      <c r="X16" s="30">
        <f>IF('CIRC 01.'!H29=4,'CIRC 01.'!B29*1000,0)</f>
        <v>34</v>
      </c>
      <c r="Y16" s="124"/>
      <c r="Z16" s="13"/>
      <c r="AA16" s="127"/>
    </row>
    <row r="17" spans="1:27">
      <c r="A17" s="11" t="s">
        <v>33</v>
      </c>
      <c r="B17" s="13">
        <f>M5*1.05</f>
        <v>0</v>
      </c>
      <c r="C17" s="22">
        <f t="shared" si="0"/>
        <v>0</v>
      </c>
      <c r="D17" s="22">
        <f t="shared" si="1"/>
        <v>0</v>
      </c>
      <c r="E17" s="24"/>
      <c r="G17" s="31" t="str">
        <f>'CIRC 01.'!A30</f>
        <v>I - J</v>
      </c>
      <c r="H17" s="30">
        <f>IF('CIRC 01.'!H30=95,'CIRC 01.'!B30*1000,0)</f>
        <v>0</v>
      </c>
      <c r="I17" s="124"/>
      <c r="J17" s="30">
        <f>IF('CIRC 01.'!H30=70,'CIRC 01.'!B30*1000,0)</f>
        <v>0</v>
      </c>
      <c r="K17" s="124"/>
      <c r="L17" s="30">
        <f>IF('CIRC 01.'!H30=50,'CIRC 01.'!B30*1000,0)</f>
        <v>0</v>
      </c>
      <c r="M17" s="124"/>
      <c r="N17" s="30">
        <f>IF('CIRC 01.'!H30=35,'CIRC 01.'!B30*1000,0)</f>
        <v>0</v>
      </c>
      <c r="O17" s="124"/>
      <c r="P17" s="30">
        <f>IF('CIRC 01.'!H30=25,'CIRC 01.'!B30*1000,0)</f>
        <v>0</v>
      </c>
      <c r="Q17" s="124"/>
      <c r="R17" s="30">
        <f>IF('CIRC 01.'!H30=16,'CIRC 01.'!B30*1000,0)</f>
        <v>0</v>
      </c>
      <c r="S17" s="124"/>
      <c r="T17" s="30">
        <f>IF('CIRC 01.'!H30=10,'CIRC 01.'!B30*1000,0)</f>
        <v>0</v>
      </c>
      <c r="U17" s="124"/>
      <c r="V17" s="30">
        <f>IF('CIRC 01.'!H30=6,'CIRC 01.'!B30*1000,0)</f>
        <v>0</v>
      </c>
      <c r="W17" s="124"/>
      <c r="X17" s="30">
        <f>IF('CIRC 01.'!H30=4,'CIRC 01.'!B30*1000,0)</f>
        <v>34</v>
      </c>
      <c r="Y17" s="124"/>
      <c r="Z17" s="13"/>
      <c r="AA17" s="127"/>
    </row>
    <row r="18" spans="1:27">
      <c r="A18" s="11" t="s">
        <v>34</v>
      </c>
      <c r="B18" s="13">
        <f>O5*1.05</f>
        <v>0</v>
      </c>
      <c r="C18" s="22">
        <f t="shared" si="0"/>
        <v>0</v>
      </c>
      <c r="D18" s="22">
        <f t="shared" si="1"/>
        <v>0</v>
      </c>
      <c r="E18" s="24"/>
      <c r="G18" s="31">
        <f>'CIRC 01.'!A31</f>
        <v>0</v>
      </c>
      <c r="H18" s="30">
        <f>IF('CIRC 01.'!H31=95,'CIRC 01.'!B31*1000,0)</f>
        <v>0</v>
      </c>
      <c r="I18" s="124"/>
      <c r="J18" s="30">
        <f>IF('CIRC 01.'!H31=70,'CIRC 01.'!B31*1000,0)</f>
        <v>0</v>
      </c>
      <c r="K18" s="124"/>
      <c r="L18" s="30">
        <f>IF('CIRC 01.'!H31=50,'CIRC 01.'!B31*1000,0)</f>
        <v>0</v>
      </c>
      <c r="M18" s="124"/>
      <c r="N18" s="30">
        <f>IF('CIRC 01.'!H31=35,'CIRC 01.'!B31*1000,0)</f>
        <v>0</v>
      </c>
      <c r="O18" s="124"/>
      <c r="P18" s="30">
        <f>IF('CIRC 01.'!H31=25,'CIRC 01.'!B31*1000,0)</f>
        <v>0</v>
      </c>
      <c r="Q18" s="124"/>
      <c r="R18" s="30">
        <f>IF('CIRC 01.'!H31=16,'CIRC 01.'!B31*1000,0)</f>
        <v>0</v>
      </c>
      <c r="S18" s="124"/>
      <c r="T18" s="30">
        <f>IF('CIRC 01.'!H31=10,'CIRC 01.'!B31*1000,0)</f>
        <v>0</v>
      </c>
      <c r="U18" s="124"/>
      <c r="V18" s="30">
        <f>IF('CIRC 01.'!H31=6,'CIRC 01.'!B31*1000,0)</f>
        <v>0</v>
      </c>
      <c r="W18" s="124"/>
      <c r="X18" s="30">
        <f>IF('CIRC 01.'!H31=4,'CIRC 01.'!B31*1000,0)</f>
        <v>0</v>
      </c>
      <c r="Y18" s="124"/>
      <c r="Z18" s="13"/>
      <c r="AA18" s="127"/>
    </row>
    <row r="19" spans="1:27">
      <c r="A19" s="11" t="s">
        <v>35</v>
      </c>
      <c r="B19" s="13">
        <f>Q5*1.05</f>
        <v>0</v>
      </c>
      <c r="C19" s="22">
        <f t="shared" si="0"/>
        <v>0</v>
      </c>
      <c r="D19" s="25">
        <f t="shared" si="1"/>
        <v>0</v>
      </c>
      <c r="E19" s="24"/>
      <c r="G19" s="31" t="str">
        <f>'CIRC 01.'!A32</f>
        <v>A - L</v>
      </c>
      <c r="H19" s="30">
        <f>IF('CIRC 01.'!H32=95,'CIRC 01.'!B32*1000,0)</f>
        <v>0</v>
      </c>
      <c r="I19" s="124"/>
      <c r="J19" s="30">
        <f>IF('CIRC 01.'!H32=70,'CIRC 01.'!B32*1000,0)</f>
        <v>0</v>
      </c>
      <c r="K19" s="124"/>
      <c r="L19" s="30">
        <f>IF('CIRC 01.'!H32=50,'CIRC 01.'!B32*1000,0)</f>
        <v>0</v>
      </c>
      <c r="M19" s="124"/>
      <c r="N19" s="30">
        <f>IF('CIRC 01.'!H32=35,'CIRC 01.'!B32*1000,0)</f>
        <v>0</v>
      </c>
      <c r="O19" s="124"/>
      <c r="P19" s="30">
        <f>IF('CIRC 01.'!H32=25,'CIRC 01.'!B32*1000,0)</f>
        <v>0</v>
      </c>
      <c r="Q19" s="124"/>
      <c r="R19" s="30">
        <f>IF('CIRC 01.'!H32=16,'CIRC 01.'!B32*1000,0)</f>
        <v>0</v>
      </c>
      <c r="S19" s="124"/>
      <c r="T19" s="30">
        <f>IF('CIRC 01.'!H32=10,'CIRC 01.'!B32*1000,0)</f>
        <v>0</v>
      </c>
      <c r="U19" s="124"/>
      <c r="V19" s="30">
        <f>IF('CIRC 01.'!H32=6,'CIRC 01.'!B32*1000,0)</f>
        <v>8.5</v>
      </c>
      <c r="W19" s="124"/>
      <c r="X19" s="30">
        <f>IF('CIRC 01.'!H32=4,'CIRC 01.'!B32*1000,0)</f>
        <v>0</v>
      </c>
      <c r="Y19" s="124"/>
      <c r="Z19" s="13"/>
      <c r="AA19" s="127"/>
    </row>
    <row r="20" spans="1:27">
      <c r="A20" s="11" t="s">
        <v>36</v>
      </c>
      <c r="B20" s="13">
        <f>S5*1.05</f>
        <v>0</v>
      </c>
      <c r="C20" s="22">
        <f t="shared" si="0"/>
        <v>0</v>
      </c>
      <c r="D20" s="22">
        <f t="shared" si="1"/>
        <v>0</v>
      </c>
      <c r="E20" s="24"/>
      <c r="G20" s="31" t="str">
        <f>'CIRC 01.'!A33</f>
        <v>L - M</v>
      </c>
      <c r="H20" s="30">
        <f>IF('CIRC 01.'!H33=95,'CIRC 01.'!B33*1000,0)</f>
        <v>0</v>
      </c>
      <c r="I20" s="124"/>
      <c r="J20" s="30">
        <f>IF('CIRC 01.'!H33=70,'CIRC 01.'!B33*1000,0)</f>
        <v>0</v>
      </c>
      <c r="K20" s="124"/>
      <c r="L20" s="30">
        <f>IF('CIRC 01.'!H33=50,'CIRC 01.'!B33*1000,0)</f>
        <v>0</v>
      </c>
      <c r="M20" s="124"/>
      <c r="N20" s="30">
        <f>IF('CIRC 01.'!H33=35,'CIRC 01.'!B33*1000,0)</f>
        <v>0</v>
      </c>
      <c r="O20" s="124"/>
      <c r="P20" s="30">
        <f>IF('CIRC 01.'!H33=25,'CIRC 01.'!B33*1000,0)</f>
        <v>0</v>
      </c>
      <c r="Q20" s="124"/>
      <c r="R20" s="30">
        <f>IF('CIRC 01.'!H33=16,'CIRC 01.'!B33*1000,0)</f>
        <v>0</v>
      </c>
      <c r="S20" s="124"/>
      <c r="T20" s="30">
        <f>IF('CIRC 01.'!H33=10,'CIRC 01.'!B33*1000,0)</f>
        <v>0</v>
      </c>
      <c r="U20" s="124"/>
      <c r="V20" s="30">
        <f>IF('CIRC 01.'!H33=6,'CIRC 01.'!B33*1000,0)</f>
        <v>35</v>
      </c>
      <c r="W20" s="124"/>
      <c r="X20" s="30">
        <f>IF('CIRC 01.'!H33=4,'CIRC 01.'!B33*1000,0)</f>
        <v>0</v>
      </c>
      <c r="Y20" s="124"/>
      <c r="Z20" s="13"/>
      <c r="AA20" s="127"/>
    </row>
    <row r="21" spans="1:27">
      <c r="A21" s="11" t="s">
        <v>37</v>
      </c>
      <c r="B21" s="13">
        <f>U5*1.05</f>
        <v>22.574999999999999</v>
      </c>
      <c r="C21" s="22">
        <f t="shared" si="0"/>
        <v>45.15</v>
      </c>
      <c r="D21" s="25">
        <f t="shared" si="1"/>
        <v>67.724999999999994</v>
      </c>
      <c r="E21" s="24"/>
      <c r="G21" s="31" t="str">
        <f>'CIRC 01.'!A34</f>
        <v>M - N</v>
      </c>
      <c r="H21" s="30">
        <f>IF('CIRC 01.'!H34=95,'CIRC 01.'!B34*1000,0)</f>
        <v>0</v>
      </c>
      <c r="I21" s="124"/>
      <c r="J21" s="30">
        <f>IF('CIRC 01.'!H34=70,'CIRC 01.'!B34*1000,0)</f>
        <v>0</v>
      </c>
      <c r="K21" s="124"/>
      <c r="L21" s="30">
        <f>IF('CIRC 01.'!H34=50,'CIRC 01.'!B34*1000,0)</f>
        <v>0</v>
      </c>
      <c r="M21" s="124"/>
      <c r="N21" s="30">
        <f>IF('CIRC 01.'!H34=35,'CIRC 01.'!B34*1000,0)</f>
        <v>0</v>
      </c>
      <c r="O21" s="124"/>
      <c r="P21" s="30">
        <f>IF('CIRC 01.'!H34=25,'CIRC 01.'!B34*1000,0)</f>
        <v>0</v>
      </c>
      <c r="Q21" s="124"/>
      <c r="R21" s="30">
        <f>IF('CIRC 01.'!H34=16,'CIRC 01.'!B34*1000,0)</f>
        <v>0</v>
      </c>
      <c r="S21" s="124"/>
      <c r="T21" s="30">
        <f>IF('CIRC 01.'!H34=10,'CIRC 01.'!B34*1000,0)</f>
        <v>0</v>
      </c>
      <c r="U21" s="124"/>
      <c r="V21" s="30">
        <f>IF('CIRC 01.'!H34=6,'CIRC 01.'!B34*1000,0)</f>
        <v>0</v>
      </c>
      <c r="W21" s="124"/>
      <c r="X21" s="30">
        <f>IF('CIRC 01.'!H34=4,'CIRC 01.'!B34*1000,0)</f>
        <v>35</v>
      </c>
      <c r="Y21" s="124"/>
      <c r="Z21" s="13"/>
      <c r="AA21" s="127"/>
    </row>
    <row r="22" spans="1:27">
      <c r="A22" s="11" t="s">
        <v>38</v>
      </c>
      <c r="B22" s="13">
        <f>W5*1.05</f>
        <v>178.5</v>
      </c>
      <c r="C22" s="22">
        <f>B22*2</f>
        <v>357</v>
      </c>
      <c r="D22" s="25">
        <f t="shared" si="1"/>
        <v>535.5</v>
      </c>
      <c r="E22" s="4"/>
      <c r="G22" s="31" t="str">
        <f>'CIRC 01.'!A35</f>
        <v>N - O</v>
      </c>
      <c r="H22" s="30">
        <f>IF('CIRC 01.'!H35=95,'CIRC 01.'!B35*1000,0)</f>
        <v>0</v>
      </c>
      <c r="I22" s="124"/>
      <c r="J22" s="30">
        <f>IF('CIRC 01.'!H35=70,'CIRC 01.'!B35*1000,0)</f>
        <v>0</v>
      </c>
      <c r="K22" s="124"/>
      <c r="L22" s="30">
        <f>IF('CIRC 01.'!H35=50,'CIRC 01.'!B35*1000,0)</f>
        <v>0</v>
      </c>
      <c r="M22" s="124"/>
      <c r="N22" s="30">
        <f>IF('CIRC 01.'!H35=35,'CIRC 01.'!B35*1000,0)</f>
        <v>0</v>
      </c>
      <c r="O22" s="124"/>
      <c r="P22" s="30">
        <f>IF('CIRC 01.'!H35=25,'CIRC 01.'!B35*1000,0)</f>
        <v>0</v>
      </c>
      <c r="Q22" s="124"/>
      <c r="R22" s="30">
        <f>IF('CIRC 01.'!H35=16,'CIRC 01.'!B35*1000,0)</f>
        <v>0</v>
      </c>
      <c r="S22" s="124"/>
      <c r="T22" s="30">
        <f>IF('CIRC 01.'!H35=10,'CIRC 01.'!B35*1000,0)</f>
        <v>0</v>
      </c>
      <c r="U22" s="124"/>
      <c r="V22" s="30">
        <f>IF('CIRC 01.'!H35=6,'CIRC 01.'!B35*1000,0)</f>
        <v>0</v>
      </c>
      <c r="W22" s="124"/>
      <c r="X22" s="30">
        <f>IF('CIRC 01.'!H35=4,'CIRC 01.'!B35*1000,0)</f>
        <v>24</v>
      </c>
      <c r="Y22" s="124"/>
      <c r="Z22" s="13"/>
      <c r="AA22" s="127"/>
    </row>
    <row r="23" spans="1:27">
      <c r="A23" s="11" t="s">
        <v>40</v>
      </c>
      <c r="B23" s="13">
        <f>Y5*1.05</f>
        <v>411.6</v>
      </c>
      <c r="C23" s="22">
        <f>B23*2</f>
        <v>823.2</v>
      </c>
      <c r="D23" s="25">
        <f t="shared" ref="D23" si="2">B23*3</f>
        <v>1234.8000000000002</v>
      </c>
      <c r="E23" s="24">
        <f>B23*4</f>
        <v>1646.4</v>
      </c>
      <c r="G23" s="31" t="str">
        <f>'CIRC 01.'!A36</f>
        <v>O - P</v>
      </c>
      <c r="H23" s="30">
        <f>IF('CIRC 01.'!H36=95,'CIRC 01.'!B36*1000,0)</f>
        <v>0</v>
      </c>
      <c r="I23" s="124"/>
      <c r="J23" s="30">
        <f>IF('CIRC 01.'!H36=70,'CIRC 01.'!B36*1000,0)</f>
        <v>0</v>
      </c>
      <c r="K23" s="124"/>
      <c r="L23" s="30">
        <f>IF('CIRC 01.'!H36=50,'CIRC 01.'!B36*1000,0)</f>
        <v>0</v>
      </c>
      <c r="M23" s="124"/>
      <c r="N23" s="30">
        <f>IF('CIRC 01.'!H36=35,'CIRC 01.'!B36*1000,0)</f>
        <v>0</v>
      </c>
      <c r="O23" s="124"/>
      <c r="P23" s="30">
        <f>IF('CIRC 01.'!H36=25,'CIRC 01.'!B36*1000,0)</f>
        <v>0</v>
      </c>
      <c r="Q23" s="124"/>
      <c r="R23" s="30">
        <f>IF('CIRC 01.'!H36=16,'CIRC 01.'!B36*1000,0)</f>
        <v>0</v>
      </c>
      <c r="S23" s="124"/>
      <c r="T23" s="30">
        <f>IF('CIRC 01.'!H36=10,'CIRC 01.'!B36*1000,0)</f>
        <v>0</v>
      </c>
      <c r="U23" s="124"/>
      <c r="V23" s="30">
        <f>IF('CIRC 01.'!H36=6,'CIRC 01.'!B36*1000,0)</f>
        <v>0</v>
      </c>
      <c r="W23" s="124"/>
      <c r="X23" s="30">
        <f>IF('CIRC 01.'!H36=4,'CIRC 01.'!B36*1000,0)</f>
        <v>30</v>
      </c>
      <c r="Y23" s="124"/>
      <c r="Z23" s="13"/>
      <c r="AA23" s="127"/>
    </row>
    <row r="24" spans="1:27">
      <c r="A24" s="111" t="s">
        <v>39</v>
      </c>
      <c r="B24" s="111"/>
      <c r="C24" s="111"/>
      <c r="D24" s="111"/>
      <c r="E24" s="24"/>
      <c r="G24" s="31" t="str">
        <f>'CIRC 01.'!A37</f>
        <v>P - Q</v>
      </c>
      <c r="H24" s="30">
        <f>IF('CIRC 01.'!H37=95,'CIRC 01.'!B37*1000,0)</f>
        <v>0</v>
      </c>
      <c r="I24" s="124"/>
      <c r="J24" s="30">
        <f>IF('CIRC 01.'!H37=70,'CIRC 01.'!B37*1000,0)</f>
        <v>0</v>
      </c>
      <c r="K24" s="124"/>
      <c r="L24" s="30">
        <f>IF('CIRC 01.'!H37=50,'CIRC 01.'!B37*1000,0)</f>
        <v>0</v>
      </c>
      <c r="M24" s="124"/>
      <c r="N24" s="30">
        <f>IF('CIRC 01.'!H37=35,'CIRC 01.'!B37*1000,0)</f>
        <v>0</v>
      </c>
      <c r="O24" s="124"/>
      <c r="P24" s="30">
        <f>IF('CIRC 01.'!H37=25,'CIRC 01.'!B37*1000,0)</f>
        <v>0</v>
      </c>
      <c r="Q24" s="124"/>
      <c r="R24" s="30">
        <f>IF('CIRC 01.'!H37=16,'CIRC 01.'!B37*1000,0)</f>
        <v>0</v>
      </c>
      <c r="S24" s="124"/>
      <c r="T24" s="30">
        <f>IF('CIRC 01.'!H37=10,'CIRC 01.'!B37*1000,0)</f>
        <v>0</v>
      </c>
      <c r="U24" s="124"/>
      <c r="V24" s="30">
        <f>IF('CIRC 01.'!H37=6,'CIRC 01.'!B37*1000,0)</f>
        <v>0</v>
      </c>
      <c r="W24" s="124"/>
      <c r="X24" s="30">
        <f>IF('CIRC 01.'!H37=4,'CIRC 01.'!B37*1000,0)</f>
        <v>30</v>
      </c>
      <c r="Y24" s="124"/>
      <c r="Z24" s="13"/>
      <c r="AA24" s="127"/>
    </row>
    <row r="25" spans="1:27">
      <c r="A25" s="11" t="s">
        <v>40</v>
      </c>
      <c r="B25" s="77">
        <f>11*2*9*1.05</f>
        <v>207.9</v>
      </c>
      <c r="C25" s="77"/>
      <c r="D25" s="77"/>
      <c r="E25" s="4"/>
      <c r="G25" s="31" t="str">
        <f>'CIRC 01.'!A38</f>
        <v>Q - R</v>
      </c>
      <c r="H25" s="30">
        <f>IF('CIRC 01.'!H38=95,'CIRC 01.'!B38*1000,0)</f>
        <v>0</v>
      </c>
      <c r="I25" s="124"/>
      <c r="J25" s="30">
        <f>IF('CIRC 01.'!H38=70,'CIRC 01.'!B38*1000,0)</f>
        <v>0</v>
      </c>
      <c r="K25" s="124"/>
      <c r="L25" s="30">
        <f>IF('CIRC 01.'!H38=50,'CIRC 01.'!B38*1000,0)</f>
        <v>0</v>
      </c>
      <c r="M25" s="124"/>
      <c r="N25" s="30">
        <f>IF('CIRC 01.'!H38=35,'CIRC 01.'!B38*1000,0)</f>
        <v>0</v>
      </c>
      <c r="O25" s="124"/>
      <c r="P25" s="30">
        <f>IF('CIRC 01.'!H38=25,'CIRC 01.'!B38*1000,0)</f>
        <v>0</v>
      </c>
      <c r="Q25" s="124"/>
      <c r="R25" s="30">
        <f>IF('CIRC 01.'!H38=16,'CIRC 01.'!B38*1000,0)</f>
        <v>0</v>
      </c>
      <c r="S25" s="124"/>
      <c r="T25" s="30">
        <f>IF('CIRC 01.'!H38=10,'CIRC 01.'!B38*1000,0)</f>
        <v>0</v>
      </c>
      <c r="U25" s="124"/>
      <c r="V25" s="30">
        <f>IF('CIRC 01.'!H38=6,'CIRC 01.'!B38*1000,0)</f>
        <v>0</v>
      </c>
      <c r="W25" s="124"/>
      <c r="X25" s="30">
        <f>IF('CIRC 01.'!H38=4,'CIRC 01.'!B38*1000,0)</f>
        <v>35</v>
      </c>
      <c r="Y25" s="124"/>
      <c r="Z25" s="13"/>
      <c r="AA25" s="127"/>
    </row>
    <row r="26" spans="1:27">
      <c r="A26" s="15" t="s">
        <v>41</v>
      </c>
      <c r="B26" s="78">
        <f>11*4*3*1.05</f>
        <v>138.6</v>
      </c>
      <c r="C26" s="78"/>
      <c r="D26" s="78"/>
      <c r="G26" s="31" t="str">
        <f>'CIRC 01.'!A39</f>
        <v>R - S</v>
      </c>
      <c r="H26" s="30">
        <f>IF('CIRC 01.'!H39=95,'CIRC 01.'!B39*1000,0)</f>
        <v>0</v>
      </c>
      <c r="I26" s="124"/>
      <c r="J26" s="30">
        <f>IF('CIRC 01.'!H39=70,'CIRC 01.'!B39*1000,0)</f>
        <v>0</v>
      </c>
      <c r="K26" s="124"/>
      <c r="L26" s="30">
        <f>IF('CIRC 01.'!H39=50,'CIRC 01.'!B39*1000,0)</f>
        <v>0</v>
      </c>
      <c r="M26" s="124"/>
      <c r="N26" s="30">
        <f>IF('CIRC 01.'!H39=35,'CIRC 01.'!B39*1000,0)</f>
        <v>0</v>
      </c>
      <c r="O26" s="124"/>
      <c r="P26" s="30">
        <f>IF('CIRC 01.'!H39=25,'CIRC 01.'!B39*1000,0)</f>
        <v>0</v>
      </c>
      <c r="Q26" s="124"/>
      <c r="R26" s="30">
        <f>IF('CIRC 01.'!H39=16,'CIRC 01.'!B39*1000,0)</f>
        <v>0</v>
      </c>
      <c r="S26" s="124"/>
      <c r="T26" s="30">
        <f>IF('CIRC 01.'!H39=10,'CIRC 01.'!B39*1000,0)</f>
        <v>0</v>
      </c>
      <c r="U26" s="124"/>
      <c r="V26" s="30">
        <f>IF('CIRC 01.'!H39=6,'CIRC 01.'!B39*1000,0)</f>
        <v>0</v>
      </c>
      <c r="W26" s="124"/>
      <c r="X26" s="30">
        <f>IF('CIRC 01.'!H39=4,'CIRC 01.'!B39*1000,0)</f>
        <v>35</v>
      </c>
      <c r="Y26" s="124"/>
      <c r="Z26" s="13"/>
      <c r="AA26" s="127"/>
    </row>
    <row r="27" spans="1:27">
      <c r="A27" s="20" t="s">
        <v>42</v>
      </c>
      <c r="B27" s="21"/>
      <c r="C27" s="21" t="s">
        <v>43</v>
      </c>
      <c r="D27" s="21" t="s">
        <v>44</v>
      </c>
      <c r="E27" s="5" t="s">
        <v>46</v>
      </c>
      <c r="G27" s="31" t="str">
        <f>'CIRC 01.'!A40</f>
        <v>S - T</v>
      </c>
      <c r="H27" s="30">
        <f>IF('CIRC 01.'!H40=95,'CIRC 01.'!B40*1000,0)</f>
        <v>0</v>
      </c>
      <c r="I27" s="124"/>
      <c r="J27" s="30">
        <f>IF('CIRC 01.'!H40=70,'CIRC 01.'!B40*1000,0)</f>
        <v>0</v>
      </c>
      <c r="K27" s="124"/>
      <c r="L27" s="30">
        <f>IF('CIRC 01.'!H40=50,'CIRC 01.'!B40*1000,0)</f>
        <v>0</v>
      </c>
      <c r="M27" s="124"/>
      <c r="N27" s="30">
        <f>IF('CIRC 01.'!H40=35,'CIRC 01.'!B40*1000,0)</f>
        <v>0</v>
      </c>
      <c r="O27" s="124"/>
      <c r="P27" s="30">
        <f>IF('CIRC 01.'!H40=25,'CIRC 01.'!B40*1000,0)</f>
        <v>0</v>
      </c>
      <c r="Q27" s="124"/>
      <c r="R27" s="30">
        <f>IF('CIRC 01.'!H40=16,'CIRC 01.'!B40*1000,0)</f>
        <v>0</v>
      </c>
      <c r="S27" s="124"/>
      <c r="T27" s="30">
        <f>IF('CIRC 01.'!H40=10,'CIRC 01.'!B40*1000,0)</f>
        <v>0</v>
      </c>
      <c r="U27" s="124"/>
      <c r="V27" s="30">
        <f>IF('CIRC 01.'!H40=6,'CIRC 01.'!B40*1000,0)</f>
        <v>0</v>
      </c>
      <c r="W27" s="124"/>
      <c r="X27" s="30">
        <f>IF('CIRC 01.'!H40=4,'CIRC 01.'!B40*1000,0)</f>
        <v>35</v>
      </c>
      <c r="Y27" s="124"/>
      <c r="Z27" s="13"/>
      <c r="AA27" s="127"/>
    </row>
    <row r="28" spans="1:27">
      <c r="A28" s="12" t="s">
        <v>45</v>
      </c>
      <c r="B28" s="13">
        <v>26</v>
      </c>
      <c r="C28" s="36">
        <f>B28*1.05</f>
        <v>27.3</v>
      </c>
      <c r="D28" s="38">
        <f>CEILING(C28/6,1)</f>
        <v>5</v>
      </c>
      <c r="E28" s="5" t="s">
        <v>49</v>
      </c>
      <c r="F28" s="4"/>
      <c r="G28" s="31">
        <f>'CIRC 01.'!A41</f>
        <v>0</v>
      </c>
      <c r="H28" s="30">
        <f>IF('CIRC 01.'!H41=95,'CIRC 01.'!B41*1000,0)</f>
        <v>0</v>
      </c>
      <c r="I28" s="124"/>
      <c r="J28" s="30">
        <f>IF('CIRC 01.'!H41=70,'CIRC 01.'!B41*1000,0)</f>
        <v>0</v>
      </c>
      <c r="K28" s="124"/>
      <c r="L28" s="30">
        <f>IF('CIRC 01.'!H41=50,'CIRC 01.'!B41*1000,0)</f>
        <v>0</v>
      </c>
      <c r="M28" s="124"/>
      <c r="N28" s="30">
        <f>IF('CIRC 01.'!H41=35,'CIRC 01.'!B41*1000,0)</f>
        <v>0</v>
      </c>
      <c r="O28" s="124"/>
      <c r="P28" s="30">
        <f>IF('CIRC 01.'!H41=25,'CIRC 01.'!B41*1000,0)</f>
        <v>0</v>
      </c>
      <c r="Q28" s="124"/>
      <c r="R28" s="30">
        <f>IF('CIRC 01.'!H41=16,'CIRC 01.'!B41*1000,0)</f>
        <v>0</v>
      </c>
      <c r="S28" s="124"/>
      <c r="T28" s="30">
        <f>IF('CIRC 01.'!H41=10,'CIRC 01.'!B41*1000,0)</f>
        <v>0</v>
      </c>
      <c r="U28" s="124"/>
      <c r="V28" s="30">
        <f>IF('CIRC 01.'!H41=6,'CIRC 01.'!B41*1000,0)</f>
        <v>0</v>
      </c>
      <c r="W28" s="124"/>
      <c r="X28" s="30">
        <f>IF('CIRC 01.'!H41=4,'CIRC 01.'!B41*1000,0)</f>
        <v>0</v>
      </c>
      <c r="Y28" s="124"/>
      <c r="Z28" s="13"/>
      <c r="AA28" s="127"/>
    </row>
    <row r="29" spans="1:27">
      <c r="A29" s="12" t="s">
        <v>70</v>
      </c>
      <c r="B29" s="13">
        <v>10.95</v>
      </c>
      <c r="C29" s="36">
        <f t="shared" ref="C29:C33" si="3">B29*1.05</f>
        <v>11.4975</v>
      </c>
      <c r="D29" s="38">
        <f t="shared" ref="D29:D30" si="4">CEILING(C29/6,1)</f>
        <v>2</v>
      </c>
      <c r="E29" s="5" t="s">
        <v>51</v>
      </c>
      <c r="F29" s="4"/>
      <c r="G29" s="31" t="str">
        <f>'CIRC 01.'!A42</f>
        <v>DEMANDA NOTURNA =5400W</v>
      </c>
      <c r="H29" s="30">
        <f>IF('CIRC 01.'!H42=95,'CIRC 01.'!B42*1000,0)</f>
        <v>0</v>
      </c>
      <c r="I29" s="124"/>
      <c r="J29" s="30">
        <f>IF('CIRC 01.'!H42=70,'CIRC 01.'!B42*1000,0)</f>
        <v>0</v>
      </c>
      <c r="K29" s="124"/>
      <c r="L29" s="30">
        <f>IF('CIRC 01.'!H42=50,'CIRC 01.'!B42*1000,0)</f>
        <v>0</v>
      </c>
      <c r="M29" s="124"/>
      <c r="N29" s="30">
        <f>IF('CIRC 01.'!H42=35,'CIRC 01.'!B42*1000,0)</f>
        <v>0</v>
      </c>
      <c r="O29" s="124"/>
      <c r="P29" s="30">
        <f>IF('CIRC 01.'!H42=25,'CIRC 01.'!B42*1000,0)</f>
        <v>0</v>
      </c>
      <c r="Q29" s="124"/>
      <c r="R29" s="30">
        <f>IF('CIRC 01.'!H42=16,'CIRC 01.'!B42*1000,0)</f>
        <v>0</v>
      </c>
      <c r="S29" s="124"/>
      <c r="T29" s="30">
        <f>IF('CIRC 01.'!H42=10,'CIRC 01.'!B42*1000,0)</f>
        <v>0</v>
      </c>
      <c r="U29" s="124"/>
      <c r="V29" s="30">
        <f>IF('CIRC 01.'!H42=6,'CIRC 01.'!B42*1000,0)</f>
        <v>0</v>
      </c>
      <c r="W29" s="124"/>
      <c r="X29" s="30">
        <f>IF('CIRC 01.'!H42=4,'CIRC 01.'!B42*1000,0)</f>
        <v>0</v>
      </c>
      <c r="Y29" s="124"/>
      <c r="Z29" s="13"/>
      <c r="AA29" s="127"/>
    </row>
    <row r="30" spans="1:27">
      <c r="A30" s="12" t="s">
        <v>71</v>
      </c>
      <c r="B30" s="13"/>
      <c r="C30" s="36">
        <f t="shared" si="3"/>
        <v>0</v>
      </c>
      <c r="D30" s="41">
        <f t="shared" si="4"/>
        <v>0</v>
      </c>
      <c r="E30" s="5" t="s">
        <v>46</v>
      </c>
      <c r="G30" s="31" t="str">
        <f>'CIRC 01.'!A43</f>
        <v>PREPARADO POR____________________________   VISTO_____________DATA ____/____/________</v>
      </c>
      <c r="H30" s="30">
        <f>IF('CIRC 01.'!H43=95,'CIRC 01.'!B43*1000,0)</f>
        <v>0</v>
      </c>
      <c r="I30" s="124"/>
      <c r="J30" s="30">
        <f>IF('CIRC 01.'!H43=70,'CIRC 01.'!B43*1000,0)</f>
        <v>0</v>
      </c>
      <c r="K30" s="124"/>
      <c r="L30" s="30">
        <f>IF('CIRC 01.'!H43=50,'CIRC 01.'!B43*1000,0)</f>
        <v>0</v>
      </c>
      <c r="M30" s="124"/>
      <c r="N30" s="30">
        <f>IF('CIRC 01.'!H43=35,'CIRC 01.'!B43*1000,0)</f>
        <v>0</v>
      </c>
      <c r="O30" s="124"/>
      <c r="P30" s="30">
        <f>IF('CIRC 01.'!H43=25,'CIRC 01.'!B43*1000,0)</f>
        <v>0</v>
      </c>
      <c r="Q30" s="124"/>
      <c r="R30" s="30">
        <f>IF('CIRC 01.'!H43=16,'CIRC 01.'!B43*1000,0)</f>
        <v>0</v>
      </c>
      <c r="S30" s="124"/>
      <c r="T30" s="30">
        <f>IF('CIRC 01.'!H43=10,'CIRC 01.'!B43*1000,0)</f>
        <v>0</v>
      </c>
      <c r="U30" s="124"/>
      <c r="V30" s="30">
        <f>IF('CIRC 01.'!H43=6,'CIRC 01.'!B43*1000,0)</f>
        <v>0</v>
      </c>
      <c r="W30" s="124"/>
      <c r="X30" s="30">
        <f>IF('CIRC 01.'!H43=4,'CIRC 01.'!B43*1000,0)</f>
        <v>0</v>
      </c>
      <c r="Y30" s="124"/>
      <c r="Z30" s="13"/>
      <c r="AA30" s="127"/>
    </row>
    <row r="31" spans="1:27">
      <c r="A31" s="12" t="s">
        <v>47</v>
      </c>
      <c r="B31" s="13">
        <v>245</v>
      </c>
      <c r="C31" s="77">
        <f t="shared" si="3"/>
        <v>257.25</v>
      </c>
      <c r="D31" s="12"/>
      <c r="E31" s="5" t="s">
        <v>49</v>
      </c>
      <c r="F31" s="4"/>
      <c r="G31" s="31">
        <f>'CIRC 01.'!A44</f>
        <v>0</v>
      </c>
      <c r="H31" s="30">
        <f>IF('CIRC 01.'!H44=95,'CIRC 01.'!B44*1000,0)</f>
        <v>0</v>
      </c>
      <c r="I31" s="124"/>
      <c r="J31" s="30">
        <f>IF('CIRC 01.'!H44=70,'CIRC 01.'!B44*1000,0)</f>
        <v>0</v>
      </c>
      <c r="K31" s="124"/>
      <c r="L31" s="30">
        <f>IF('CIRC 01.'!H44=50,'CIRC 01.'!B44*1000,0)</f>
        <v>0</v>
      </c>
      <c r="M31" s="124"/>
      <c r="N31" s="30">
        <f>IF('CIRC 01.'!H44=35,'CIRC 01.'!B44*1000,0)</f>
        <v>0</v>
      </c>
      <c r="O31" s="124"/>
      <c r="P31" s="30">
        <f>IF('CIRC 01.'!H44=25,'CIRC 01.'!B44*1000,0)</f>
        <v>0</v>
      </c>
      <c r="Q31" s="124"/>
      <c r="R31" s="30">
        <f>IF('CIRC 01.'!H44=16,'CIRC 01.'!B44*1000,0)</f>
        <v>0</v>
      </c>
      <c r="S31" s="124"/>
      <c r="T31" s="30">
        <f>IF('CIRC 01.'!H44=10,'CIRC 01.'!B44*1000,0)</f>
        <v>0</v>
      </c>
      <c r="U31" s="124"/>
      <c r="V31" s="30">
        <f>IF('CIRC 01.'!H44=6,'CIRC 01.'!B44*1000,0)</f>
        <v>0</v>
      </c>
      <c r="W31" s="124"/>
      <c r="X31" s="30">
        <f>IF('CIRC 01.'!H44=4,'CIRC 01.'!B44*1000,0)</f>
        <v>0</v>
      </c>
      <c r="Y31" s="124"/>
      <c r="Z31" s="13"/>
      <c r="AA31" s="127"/>
    </row>
    <row r="32" spans="1:27">
      <c r="A32" s="12" t="s">
        <v>48</v>
      </c>
      <c r="B32" s="13"/>
      <c r="C32" s="40">
        <f t="shared" si="3"/>
        <v>0</v>
      </c>
      <c r="D32" s="4"/>
      <c r="E32" s="5" t="s">
        <v>51</v>
      </c>
      <c r="F32" s="4"/>
      <c r="G32" s="31">
        <f>'CIRC 01.'!A45</f>
        <v>0</v>
      </c>
      <c r="H32" s="30">
        <f>IF('CIRC 01.'!H45=95,'CIRC 01.'!B45*1000,0)</f>
        <v>0</v>
      </c>
      <c r="I32" s="124"/>
      <c r="J32" s="30">
        <f>IF('CIRC 01.'!H45=70,'CIRC 01.'!B45*1000,0)</f>
        <v>0</v>
      </c>
      <c r="K32" s="124"/>
      <c r="L32" s="30">
        <f>IF('CIRC 01.'!H45=50,'CIRC 01.'!B45*1000,0)</f>
        <v>0</v>
      </c>
      <c r="M32" s="124"/>
      <c r="N32" s="30">
        <f>IF('CIRC 01.'!H45=35,'CIRC 01.'!B45*1000,0)</f>
        <v>0</v>
      </c>
      <c r="O32" s="124"/>
      <c r="P32" s="30">
        <f>IF('CIRC 01.'!H45=25,'CIRC 01.'!B45*1000,0)</f>
        <v>0</v>
      </c>
      <c r="Q32" s="124"/>
      <c r="R32" s="30">
        <f>IF('CIRC 01.'!H45=16,'CIRC 01.'!B45*1000,0)</f>
        <v>0</v>
      </c>
      <c r="S32" s="124"/>
      <c r="T32" s="30">
        <f>IF('CIRC 01.'!H45=10,'CIRC 01.'!B45*1000,0)</f>
        <v>0</v>
      </c>
      <c r="U32" s="124"/>
      <c r="V32" s="30">
        <f>IF('CIRC 01.'!H45=6,'CIRC 01.'!B45*1000,0)</f>
        <v>0</v>
      </c>
      <c r="W32" s="124"/>
      <c r="X32" s="30">
        <f>IF('CIRC 01.'!H45=4,'CIRC 01.'!B45*1000,0)</f>
        <v>0</v>
      </c>
      <c r="Y32" s="124"/>
      <c r="Z32" s="13"/>
      <c r="AA32" s="127"/>
    </row>
    <row r="33" spans="1:27">
      <c r="A33" s="12" t="s">
        <v>50</v>
      </c>
      <c r="B33" s="13"/>
      <c r="C33" s="40">
        <f t="shared" si="3"/>
        <v>0</v>
      </c>
      <c r="D33" s="4"/>
      <c r="E33" s="4"/>
      <c r="F33" s="4"/>
      <c r="G33" s="31">
        <f>'CIRC 01.'!A46</f>
        <v>0</v>
      </c>
      <c r="H33" s="30">
        <f>IF('CIRC 01.'!H46=95,'CIRC 01.'!B46*1000,0)</f>
        <v>0</v>
      </c>
      <c r="I33" s="124"/>
      <c r="J33" s="30">
        <f>IF('CIRC 01.'!H46=70,'CIRC 01.'!B46*1000,0)</f>
        <v>0</v>
      </c>
      <c r="K33" s="124"/>
      <c r="L33" s="30">
        <f>IF('CIRC 01.'!H46=50,'CIRC 01.'!B46*1000,0)</f>
        <v>0</v>
      </c>
      <c r="M33" s="124"/>
      <c r="N33" s="30">
        <f>IF('CIRC 01.'!H46=35,'CIRC 01.'!B46*1000,0)</f>
        <v>0</v>
      </c>
      <c r="O33" s="124"/>
      <c r="P33" s="30">
        <f>IF('CIRC 01.'!H46=25,'CIRC 01.'!B46*1000,0)</f>
        <v>0</v>
      </c>
      <c r="Q33" s="124"/>
      <c r="R33" s="30">
        <f>IF('CIRC 01.'!H46=16,'CIRC 01.'!B46*1000,0)</f>
        <v>0</v>
      </c>
      <c r="S33" s="124"/>
      <c r="T33" s="30">
        <f>IF('CIRC 01.'!H46=10,'CIRC 01.'!B46*1000,0)</f>
        <v>0</v>
      </c>
      <c r="U33" s="124"/>
      <c r="V33" s="30">
        <f>IF('CIRC 01.'!H46=6,'CIRC 01.'!B46*1000,0)</f>
        <v>0</v>
      </c>
      <c r="W33" s="124"/>
      <c r="X33" s="30">
        <f>IF('CIRC 01.'!H46=4,'CIRC 01.'!B46*1000,0)</f>
        <v>0</v>
      </c>
      <c r="Y33" s="124"/>
      <c r="Z33" s="13"/>
      <c r="AA33" s="127"/>
    </row>
    <row r="34" spans="1:27">
      <c r="A34" s="26" t="s">
        <v>52</v>
      </c>
      <c r="B34" s="36">
        <f>SUM(B28:B33)</f>
        <v>281.95</v>
      </c>
      <c r="C34" s="14"/>
      <c r="D34" s="17"/>
      <c r="E34" s="4"/>
      <c r="F34" s="4"/>
      <c r="G34" s="31">
        <f>'CIRC 01.'!A47</f>
        <v>0</v>
      </c>
      <c r="H34" s="30">
        <f>IF('CIRC 01.'!H47=95,'CIRC 01.'!B47*1000,0)</f>
        <v>0</v>
      </c>
      <c r="I34" s="124"/>
      <c r="J34" s="30">
        <f>IF('CIRC 01.'!H47=70,'CIRC 01.'!B47*1000,0)</f>
        <v>0</v>
      </c>
      <c r="K34" s="124"/>
      <c r="L34" s="30">
        <f>IF('CIRC 01.'!H47=50,'CIRC 01.'!B47*1000,0)</f>
        <v>0</v>
      </c>
      <c r="M34" s="124"/>
      <c r="N34" s="30">
        <f>IF('CIRC 01.'!H47=35,'CIRC 01.'!B47*1000,0)</f>
        <v>0</v>
      </c>
      <c r="O34" s="124"/>
      <c r="P34" s="30">
        <f>IF('CIRC 01.'!H47=25,'CIRC 01.'!B47*1000,0)</f>
        <v>0</v>
      </c>
      <c r="Q34" s="124"/>
      <c r="R34" s="30">
        <f>IF('CIRC 01.'!H47=16,'CIRC 01.'!B47*1000,0)</f>
        <v>0</v>
      </c>
      <c r="S34" s="124"/>
      <c r="T34" s="30">
        <f>IF('CIRC 01.'!H47=10,'CIRC 01.'!B47*1000,0)</f>
        <v>0</v>
      </c>
      <c r="U34" s="124"/>
      <c r="V34" s="30">
        <f>IF('CIRC 01.'!H47=6,'CIRC 01.'!B47*1000,0)</f>
        <v>0</v>
      </c>
      <c r="W34" s="124"/>
      <c r="X34" s="30">
        <f>IF('CIRC 01.'!H47=4,'CIRC 01.'!B47*1000,0)</f>
        <v>0</v>
      </c>
      <c r="Y34" s="124"/>
      <c r="Z34" s="13"/>
      <c r="AA34" s="127"/>
    </row>
    <row r="35" spans="1:27">
      <c r="A35" s="76" t="s">
        <v>53</v>
      </c>
      <c r="B35" s="76"/>
      <c r="C35" s="76"/>
      <c r="D35" s="76"/>
      <c r="E35" s="5" t="s">
        <v>74</v>
      </c>
      <c r="F35" s="4"/>
      <c r="G35" s="31">
        <f>'CIRC 01.'!A48</f>
        <v>0</v>
      </c>
      <c r="H35" s="30">
        <f>IF('CIRC 01.'!H51=95,'CIRC 01.'!B51*1000,0)</f>
        <v>0</v>
      </c>
      <c r="I35" s="124"/>
      <c r="J35" s="30">
        <f>IF('CIRC 01.'!H48=70,'CIRC 01.'!B48*1000,0)</f>
        <v>0</v>
      </c>
      <c r="K35" s="124"/>
      <c r="L35" s="30">
        <f>IF('CIRC 01.'!H48=50,'CIRC 01.'!B48*1000,0)</f>
        <v>0</v>
      </c>
      <c r="M35" s="124"/>
      <c r="N35" s="30">
        <f>IF('CIRC 01.'!H48=35,'CIRC 01.'!B48*1000,0)</f>
        <v>0</v>
      </c>
      <c r="O35" s="124"/>
      <c r="P35" s="30">
        <f>IF('CIRC 01.'!H48=25,'CIRC 01.'!B48*1000,0)</f>
        <v>0</v>
      </c>
      <c r="Q35" s="124"/>
      <c r="R35" s="30">
        <f>IF('CIRC 01.'!H48=16,'CIRC 01.'!B48*1000,0)</f>
        <v>0</v>
      </c>
      <c r="S35" s="124"/>
      <c r="T35" s="30">
        <f>IF('CIRC 01.'!H48=10,'CIRC 01.'!B48*1000,0)</f>
        <v>0</v>
      </c>
      <c r="U35" s="124"/>
      <c r="V35" s="30">
        <f>IF('CIRC 01.'!H48=6,'CIRC 01.'!B48*1000,0)</f>
        <v>0</v>
      </c>
      <c r="W35" s="124"/>
      <c r="X35" s="30">
        <f>IF('CIRC 01.'!H48=4,'CIRC 01.'!B48*1000,0)</f>
        <v>0</v>
      </c>
      <c r="Y35" s="124"/>
      <c r="Z35" s="13"/>
      <c r="AA35" s="127"/>
    </row>
    <row r="36" spans="1:27">
      <c r="A36" s="12"/>
      <c r="B36" s="12" t="s">
        <v>54</v>
      </c>
      <c r="C36" s="14" t="s">
        <v>72</v>
      </c>
      <c r="D36" s="12"/>
      <c r="E36" s="4">
        <f>'CIRC 01.'!C18</f>
        <v>0</v>
      </c>
      <c r="F36" s="4"/>
      <c r="G36" s="31">
        <f>'CIRC 01.'!A49</f>
        <v>0</v>
      </c>
      <c r="H36" s="30">
        <f>IF('CIRC 01.'!H52=95,'CIRC 01.'!B52*1000,0)</f>
        <v>0</v>
      </c>
      <c r="I36" s="124"/>
      <c r="J36" s="30">
        <f>IF('CIRC 01.'!H49=70,'CIRC 01.'!B49*1000,0)</f>
        <v>0</v>
      </c>
      <c r="K36" s="124"/>
      <c r="L36" s="30">
        <f>IF('CIRC 01.'!H52=50,'CIRC 01.'!B52*1000,0)</f>
        <v>0</v>
      </c>
      <c r="M36" s="124"/>
      <c r="N36" s="30">
        <f>IF('CIRC 01.'!H52=35,'CIRC 01.'!B52*1000,0)</f>
        <v>0</v>
      </c>
      <c r="O36" s="124"/>
      <c r="P36" s="30">
        <f>IF('CIRC 01.'!H52=25,'CIRC 01.'!B52*1000,0)</f>
        <v>0</v>
      </c>
      <c r="Q36" s="124"/>
      <c r="R36" s="30">
        <f>IF('CIRC 01.'!H49=16,'CIRC 01.'!B49*1000,0)</f>
        <v>0</v>
      </c>
      <c r="S36" s="124"/>
      <c r="T36" s="30">
        <f>IF('CIRC 01.'!H49=10,'CIRC 01.'!B49*1000,0)</f>
        <v>0</v>
      </c>
      <c r="U36" s="124"/>
      <c r="V36" s="30">
        <f>IF('CIRC 01.'!H49=6,'CIRC 01.'!B49*1000,0)</f>
        <v>0</v>
      </c>
      <c r="W36" s="124"/>
      <c r="X36" s="30">
        <f>IF('CIRC 01.'!H49=4,'CIRC 01.'!B49*1000,0)</f>
        <v>0</v>
      </c>
      <c r="Y36" s="124"/>
      <c r="Z36" s="13"/>
      <c r="AA36" s="127"/>
    </row>
    <row r="37" spans="1:27">
      <c r="A37" s="35" t="s">
        <v>73</v>
      </c>
      <c r="B37" s="79">
        <f>CEILING('CIRC 01.'!F19,1)</f>
        <v>19</v>
      </c>
      <c r="C37" s="79"/>
      <c r="D37" s="11" t="s">
        <v>57</v>
      </c>
      <c r="E37" s="4"/>
      <c r="F37" s="4"/>
      <c r="G37" s="31">
        <f>'CIRC 01.'!A50</f>
        <v>0</v>
      </c>
      <c r="H37" s="30">
        <f>IF('CIRC 01.'!H53=95,'CIRC 01.'!B53*1000,0)</f>
        <v>0</v>
      </c>
      <c r="I37" s="124"/>
      <c r="J37" s="30">
        <f>IF('CIRC 01.'!H50=70,'CIRC 01.'!B50*1000,0)</f>
        <v>0</v>
      </c>
      <c r="K37" s="124"/>
      <c r="L37" s="30">
        <f>IF('CIRC 01.'!H53=50,'CIRC 01.'!B53*1000,0)</f>
        <v>0</v>
      </c>
      <c r="M37" s="124"/>
      <c r="N37" s="30">
        <f>IF('CIRC 01.'!H53=35,'CIRC 01.'!B53*1000,0)</f>
        <v>0</v>
      </c>
      <c r="O37" s="124"/>
      <c r="P37" s="30">
        <f>IF('CIRC 01.'!H53=25,'CIRC 01.'!B53*1000,0)</f>
        <v>0</v>
      </c>
      <c r="Q37" s="124"/>
      <c r="R37" s="30">
        <f>IF('CIRC 01.'!H50=16,'CIRC 01.'!B50*1000,0)</f>
        <v>0</v>
      </c>
      <c r="S37" s="124"/>
      <c r="T37" s="30">
        <f>IF('CIRC 01.'!H50=10,'CIRC 01.'!B50*1000,0)</f>
        <v>0</v>
      </c>
      <c r="U37" s="124"/>
      <c r="V37" s="30">
        <f>IF('CIRC 01.'!H50=6,'CIRC 01.'!B50*1000,0)</f>
        <v>0</v>
      </c>
      <c r="W37" s="124"/>
      <c r="X37" s="30">
        <f>IF('CIRC 01.'!H50=4,'CIRC 01.'!B50*1000,0)</f>
        <v>0</v>
      </c>
      <c r="Y37" s="124"/>
      <c r="Z37" s="13"/>
      <c r="AA37" s="127"/>
    </row>
    <row r="38" spans="1:27">
      <c r="A38" s="12" t="s">
        <v>55</v>
      </c>
      <c r="B38" s="36">
        <f>B37*1.2</f>
        <v>22.8</v>
      </c>
      <c r="C38" s="38" t="s">
        <v>75</v>
      </c>
      <c r="D38" s="11" t="s">
        <v>57</v>
      </c>
      <c r="E38" s="4"/>
      <c r="F38" s="4"/>
      <c r="G38" s="31">
        <f>'CIRC 01.'!A51</f>
        <v>0</v>
      </c>
      <c r="H38" s="30">
        <f>IF('CIRC 01.'!H54=95,'CIRC 01.'!B54*1000,0)</f>
        <v>0</v>
      </c>
      <c r="I38" s="124"/>
      <c r="J38" s="30">
        <f>IF('CIRC 01.'!H51=70,'CIRC 01.'!B51*1000,0)</f>
        <v>0</v>
      </c>
      <c r="K38" s="124"/>
      <c r="L38" s="30">
        <f>IF('CIRC 01.'!H54=50,'CIRC 01.'!B54*1000,0)</f>
        <v>0</v>
      </c>
      <c r="M38" s="124"/>
      <c r="N38" s="30">
        <f>IF('CIRC 01.'!H54=35,'CIRC 01.'!B54*1000,0)</f>
        <v>0</v>
      </c>
      <c r="O38" s="124"/>
      <c r="P38" s="30">
        <f>IF('CIRC 01.'!H54=25,'CIRC 01.'!B54*1000,0)</f>
        <v>0</v>
      </c>
      <c r="Q38" s="124"/>
      <c r="R38" s="30">
        <f>IF('CIRC 01.'!H51=16,'CIRC 01.'!B51*1000,0)</f>
        <v>0</v>
      </c>
      <c r="S38" s="124"/>
      <c r="T38" s="30">
        <f>IF('CIRC 01.'!H51=10,'CIRC 01.'!B51*1000,0)</f>
        <v>0</v>
      </c>
      <c r="U38" s="124"/>
      <c r="V38" s="30">
        <f>IF('CIRC 01.'!H51=6,'CIRC 01.'!B51*1000,0)</f>
        <v>0</v>
      </c>
      <c r="W38" s="124"/>
      <c r="X38" s="30">
        <f>IF('CIRC 01.'!H51=4,'CIRC 01.'!B51*1000,0)</f>
        <v>0</v>
      </c>
      <c r="Y38" s="124"/>
      <c r="Z38" s="13"/>
      <c r="AA38" s="127"/>
    </row>
    <row r="39" spans="1:27">
      <c r="A39" s="12" t="s">
        <v>56</v>
      </c>
      <c r="B39" s="36">
        <f>B37*1.4</f>
        <v>26.599999999999998</v>
      </c>
      <c r="C39" s="38" t="s">
        <v>76</v>
      </c>
      <c r="D39" s="11" t="s">
        <v>57</v>
      </c>
      <c r="G39" s="31">
        <f>'CIRC 01.'!A52</f>
        <v>0</v>
      </c>
      <c r="H39" s="30">
        <f>IF('CIRC 01.'!H55=95,'CIRC 01.'!B55*1000,0)</f>
        <v>0</v>
      </c>
      <c r="I39" s="124"/>
      <c r="J39" s="30">
        <f>IF('CIRC 01.'!H52=70,'CIRC 01.'!B52*1000,0)</f>
        <v>0</v>
      </c>
      <c r="K39" s="124"/>
      <c r="L39" s="30">
        <f>IF('CIRC 01.'!H55=50,'CIRC 01.'!B55*1000,0)</f>
        <v>0</v>
      </c>
      <c r="M39" s="124"/>
      <c r="N39" s="30">
        <f>IF('CIRC 01.'!H55=35,'CIRC 01.'!B55*1000,0)</f>
        <v>0</v>
      </c>
      <c r="O39" s="124"/>
      <c r="P39" s="30">
        <f>IF('CIRC 01.'!H55=25,'CIRC 01.'!B55*1000,0)</f>
        <v>0</v>
      </c>
      <c r="Q39" s="124"/>
      <c r="R39" s="30">
        <f>IF('CIRC 01.'!H52=16,'CIRC 01.'!B52*1000,0)</f>
        <v>0</v>
      </c>
      <c r="S39" s="124"/>
      <c r="T39" s="30">
        <f>IF('CIRC 01.'!H52=10,'CIRC 01.'!B52*1000,0)</f>
        <v>0</v>
      </c>
      <c r="U39" s="124"/>
      <c r="V39" s="30">
        <f>IF('CIRC 01.'!H52=6,'CIRC 01.'!B52*1000,0)</f>
        <v>0</v>
      </c>
      <c r="W39" s="124"/>
      <c r="X39" s="30">
        <f>IF('CIRC 01.'!H52=4,'CIRC 01.'!B52*1000,0)</f>
        <v>0</v>
      </c>
      <c r="Y39" s="124"/>
      <c r="Z39" s="13"/>
      <c r="AA39" s="127"/>
    </row>
    <row r="40" spans="1:27">
      <c r="A40" s="17" t="s">
        <v>58</v>
      </c>
      <c r="B40" s="37">
        <f>B37</f>
        <v>19</v>
      </c>
      <c r="C40" s="39" t="s">
        <v>77</v>
      </c>
      <c r="D40" s="16" t="s">
        <v>59</v>
      </c>
      <c r="G40" s="31">
        <f>'CIRC 01.'!A53</f>
        <v>0</v>
      </c>
      <c r="H40" s="30">
        <f>IF('CIRC 01.'!H56=95,'CIRC 01.'!B56*1000,0)</f>
        <v>0</v>
      </c>
      <c r="I40" s="124"/>
      <c r="J40" s="30">
        <f>IF('CIRC 01.'!H53=70,'CIRC 01.'!B53*1000,0)</f>
        <v>0</v>
      </c>
      <c r="K40" s="124"/>
      <c r="L40" s="30">
        <f>IF('CIRC 01.'!H56=50,'CIRC 01.'!B56*1000,0)</f>
        <v>0</v>
      </c>
      <c r="M40" s="124"/>
      <c r="N40" s="30">
        <f>IF('CIRC 01.'!H56=35,'CIRC 01.'!B56*1000,0)</f>
        <v>0</v>
      </c>
      <c r="O40" s="124"/>
      <c r="P40" s="30">
        <f>IF('CIRC 01.'!H56=25,'CIRC 01.'!B56*1000,0)</f>
        <v>0</v>
      </c>
      <c r="Q40" s="124"/>
      <c r="R40" s="30">
        <f>IF('CIRC 01.'!H53=16,'CIRC 01.'!B53*1000,0)</f>
        <v>0</v>
      </c>
      <c r="S40" s="124"/>
      <c r="T40" s="30">
        <f>IF('CIRC 01.'!H53=10,'CIRC 01.'!B53*1000,0)</f>
        <v>0</v>
      </c>
      <c r="U40" s="124"/>
      <c r="V40" s="30">
        <f>IF('CIRC 01.'!H53=6,'CIRC 01.'!B53*1000,0)</f>
        <v>0</v>
      </c>
      <c r="W40" s="124"/>
      <c r="X40" s="30">
        <f>IF('CIRC 01.'!H53=4,'CIRC 01.'!B53*1000,0)</f>
        <v>0</v>
      </c>
      <c r="Y40" s="124"/>
      <c r="Z40" s="13"/>
      <c r="AA40" s="127"/>
    </row>
    <row r="41" spans="1:27">
      <c r="G41" s="31">
        <f>'CIRC 01.'!A54</f>
        <v>0</v>
      </c>
      <c r="H41" s="30">
        <f>IF('CIRC 01.'!H57=95,'CIRC 01.'!B57*1000,0)</f>
        <v>0</v>
      </c>
      <c r="I41" s="124"/>
      <c r="J41" s="30">
        <f>IF('CIRC 01.'!H54=70,'CIRC 01.'!B54*1000,0)</f>
        <v>0</v>
      </c>
      <c r="K41" s="124"/>
      <c r="L41" s="30">
        <f>IF('CIRC 01.'!H57=50,'CIRC 01.'!B57*1000,0)</f>
        <v>0</v>
      </c>
      <c r="M41" s="124"/>
      <c r="N41" s="30">
        <f>IF('CIRC 01.'!H57=35,'CIRC 01.'!B57*1000,0)</f>
        <v>0</v>
      </c>
      <c r="O41" s="124"/>
      <c r="P41" s="30">
        <f>IF('CIRC 01.'!H57=25,'CIRC 01.'!B57*1000,0)</f>
        <v>0</v>
      </c>
      <c r="Q41" s="124"/>
      <c r="R41" s="30">
        <f>IF('CIRC 01.'!H57=16,'CIRC 01.'!B57*1000,0)</f>
        <v>0</v>
      </c>
      <c r="S41" s="124"/>
      <c r="T41" s="30">
        <f>IF('CIRC 01.'!H54=10,'CIRC 01.'!B54*1000,0)</f>
        <v>0</v>
      </c>
      <c r="U41" s="124"/>
      <c r="V41" s="30">
        <f>IF('CIRC 01.'!H54=6,'CIRC 01.'!B54*1000,0)</f>
        <v>0</v>
      </c>
      <c r="W41" s="124"/>
      <c r="X41" s="30">
        <f>IF('CIRC 01.'!H57=4,'CIRC 01.'!B57*1000,0)</f>
        <v>0</v>
      </c>
      <c r="Y41" s="124"/>
      <c r="Z41" s="13"/>
      <c r="AA41" s="127"/>
    </row>
    <row r="42" spans="1:27">
      <c r="G42" s="31">
        <f>'CIRC 01.'!A55</f>
        <v>0</v>
      </c>
      <c r="H42" s="30">
        <f>IF('CIRC 01.'!H58=95,'CIRC 01.'!B58*1000,0)</f>
        <v>0</v>
      </c>
      <c r="I42" s="124"/>
      <c r="J42" s="30">
        <f>IF('CIRC 01.'!H55=70,'CIRC 01.'!B55*1000,0)</f>
        <v>0</v>
      </c>
      <c r="K42" s="124"/>
      <c r="L42" s="30">
        <f>IF('CIRC 01.'!H58=50,'CIRC 01.'!B58*1000,0)</f>
        <v>0</v>
      </c>
      <c r="M42" s="124"/>
      <c r="N42" s="30">
        <f>IF('CIRC 01.'!H58=35,'CIRC 01.'!B58*1000,0)</f>
        <v>0</v>
      </c>
      <c r="O42" s="124"/>
      <c r="P42" s="30">
        <f>IF('CIRC 01.'!H58=25,'CIRC 01.'!B58*1000,0)</f>
        <v>0</v>
      </c>
      <c r="Q42" s="124"/>
      <c r="R42" s="30">
        <f>IF('CIRC 01.'!H58=16,'CIRC 01.'!B58*1000,0)</f>
        <v>0</v>
      </c>
      <c r="S42" s="124"/>
      <c r="T42" s="30">
        <f>IF('CIRC 01.'!H55=10,'CIRC 01.'!B55*1000,0)</f>
        <v>0</v>
      </c>
      <c r="U42" s="124"/>
      <c r="V42" s="30">
        <f>IF('CIRC 01.'!H55=6,'CIRC 01.'!B55*1000,0)</f>
        <v>0</v>
      </c>
      <c r="W42" s="124"/>
      <c r="X42" s="30">
        <f>IF('CIRC 01.'!H58=4,'CIRC 01.'!B58*1000,0)</f>
        <v>0</v>
      </c>
      <c r="Y42" s="124"/>
      <c r="Z42" s="13"/>
      <c r="AA42" s="127"/>
    </row>
    <row r="43" spans="1:27">
      <c r="G43" s="31">
        <f>'CIRC 01.'!A56</f>
        <v>0</v>
      </c>
      <c r="H43" s="30">
        <f>IF('CIRC 01.'!H59=95,'CIRC 01.'!B59*1000,0)</f>
        <v>0</v>
      </c>
      <c r="I43" s="124"/>
      <c r="J43" s="30">
        <f>IF('CIRC 01.'!H56=70,'CIRC 01.'!B56*1000,0)</f>
        <v>0</v>
      </c>
      <c r="K43" s="124"/>
      <c r="L43" s="30">
        <f>IF('CIRC 01.'!H59=50,'CIRC 01.'!B59*1000,0)</f>
        <v>0</v>
      </c>
      <c r="M43" s="124"/>
      <c r="N43" s="30">
        <f>IF('CIRC 01.'!H59=35,'CIRC 01.'!B59*1000,0)</f>
        <v>0</v>
      </c>
      <c r="O43" s="124"/>
      <c r="P43" s="30">
        <f>IF('CIRC 01.'!H59=25,'CIRC 01.'!B59*1000,0)</f>
        <v>0</v>
      </c>
      <c r="Q43" s="124"/>
      <c r="R43" s="30">
        <f>IF('CIRC 01.'!H59=16,'CIRC 01.'!B59*1000,0)</f>
        <v>0</v>
      </c>
      <c r="S43" s="124"/>
      <c r="T43" s="30">
        <f>IF('CIRC 01.'!H56=10,'CIRC 01.'!B56*1000,0)</f>
        <v>0</v>
      </c>
      <c r="U43" s="124"/>
      <c r="V43" s="30">
        <f>IF('CIRC 01.'!H56=6,'CIRC 01.'!B56*1000,0)</f>
        <v>0</v>
      </c>
      <c r="W43" s="124"/>
      <c r="X43" s="30">
        <f>IF('CIRC 01.'!H59=4,'CIRC 01.'!B59*1000,0)</f>
        <v>0</v>
      </c>
      <c r="Y43" s="124"/>
      <c r="Z43" s="13"/>
      <c r="AA43" s="127"/>
    </row>
    <row r="44" spans="1:27">
      <c r="G44" s="31">
        <f>'CIRC 01.'!A57</f>
        <v>0</v>
      </c>
      <c r="H44" s="30">
        <f>IF('CIRC 01.'!H60=95,'CIRC 01.'!B60*1000,0)</f>
        <v>0</v>
      </c>
      <c r="I44" s="124"/>
      <c r="J44" s="30">
        <f>IF('CIRC 01.'!H57=70,'CIRC 01.'!B57*1000,0)</f>
        <v>0</v>
      </c>
      <c r="K44" s="124"/>
      <c r="L44" s="30">
        <f>IF('CIRC 01.'!H60=50,'CIRC 01.'!B60*1000,0)</f>
        <v>0</v>
      </c>
      <c r="M44" s="124"/>
      <c r="N44" s="30">
        <f>IF('CIRC 01.'!H60=35,'CIRC 01.'!B60*1000,0)</f>
        <v>0</v>
      </c>
      <c r="O44" s="124"/>
      <c r="P44" s="30">
        <f>IF('CIRC 01.'!H60=25,'CIRC 01.'!B60*1000,0)</f>
        <v>0</v>
      </c>
      <c r="Q44" s="124"/>
      <c r="R44" s="30">
        <f>IF('CIRC 01.'!H60=16,'CIRC 01.'!B60*1000,0)</f>
        <v>0</v>
      </c>
      <c r="S44" s="124"/>
      <c r="T44" s="30">
        <f>IF('CIRC 01.'!H57=10,'CIRC 01.'!B57*1000,0)</f>
        <v>0</v>
      </c>
      <c r="U44" s="124"/>
      <c r="V44" s="30">
        <f>IF('CIRC 01.'!H57=6,'CIRC 01.'!B57*1000,0)</f>
        <v>0</v>
      </c>
      <c r="W44" s="124"/>
      <c r="X44" s="30">
        <f>IF('CIRC 01.'!H60=4,'CIRC 01.'!B60*1000,0)</f>
        <v>0</v>
      </c>
      <c r="Y44" s="124"/>
      <c r="Z44" s="13"/>
      <c r="AA44" s="127"/>
    </row>
    <row r="45" spans="1:27">
      <c r="B45">
        <f>B23*4</f>
        <v>1646.4</v>
      </c>
      <c r="G45" s="31">
        <f>'CIRC 01.'!A58</f>
        <v>0</v>
      </c>
      <c r="H45" s="30">
        <f>IF('CIRC 01.'!H61=95,'CIRC 01.'!B61*1000,0)</f>
        <v>0</v>
      </c>
      <c r="I45" s="124"/>
      <c r="J45" s="30">
        <f>IF('CIRC 01.'!H58=70,'CIRC 01.'!B58*1000,0)</f>
        <v>0</v>
      </c>
      <c r="K45" s="124"/>
      <c r="L45" s="30">
        <f>IF('CIRC 01.'!H61=50,'CIRC 01.'!B61*1000,0)</f>
        <v>0</v>
      </c>
      <c r="M45" s="124"/>
      <c r="N45" s="30">
        <f>IF('CIRC 01.'!H61=35,'CIRC 01.'!B61*1000,0)</f>
        <v>0</v>
      </c>
      <c r="O45" s="124"/>
      <c r="P45" s="30">
        <f>IF('CIRC 01.'!H61=25,'CIRC 01.'!B61*1000,0)</f>
        <v>0</v>
      </c>
      <c r="Q45" s="124"/>
      <c r="R45" s="30">
        <f>IF('CIRC 01.'!H61=16,'CIRC 01.'!B61*1000,0)</f>
        <v>0</v>
      </c>
      <c r="S45" s="124"/>
      <c r="T45" s="30">
        <f>IF('CIRC 01.'!H58=10,'CIRC 01.'!B58*1000,0)</f>
        <v>0</v>
      </c>
      <c r="U45" s="124"/>
      <c r="V45" s="30">
        <f>IF('CIRC 01.'!H58=6,'CIRC 01.'!B58*1000,0)</f>
        <v>0</v>
      </c>
      <c r="W45" s="124"/>
      <c r="X45" s="30">
        <f>IF('CIRC 01.'!H61=4,'CIRC 01.'!B61*1000,0)</f>
        <v>0</v>
      </c>
      <c r="Y45" s="124"/>
      <c r="Z45" s="13"/>
      <c r="AA45" s="127"/>
    </row>
    <row r="46" spans="1:27">
      <c r="G46" s="31">
        <f>'CIRC 01.'!A59</f>
        <v>0</v>
      </c>
      <c r="H46" s="30">
        <f>IF('CIRC 01.'!H62=95,'CIRC 01.'!B62*1000,0)</f>
        <v>0</v>
      </c>
      <c r="I46" s="124"/>
      <c r="J46" s="30">
        <f>IF('CIRC 01.'!H59=70,'CIRC 01.'!B59*1000,0)</f>
        <v>0</v>
      </c>
      <c r="K46" s="124"/>
      <c r="L46" s="30">
        <f>IF('CIRC 01.'!H62=50,'CIRC 01.'!B62*1000,0)</f>
        <v>0</v>
      </c>
      <c r="M46" s="124"/>
      <c r="N46" s="30">
        <f>IF('CIRC 01.'!H62=35,'CIRC 01.'!B62*1000,0)</f>
        <v>0</v>
      </c>
      <c r="O46" s="124"/>
      <c r="P46" s="30">
        <f>IF('CIRC 01.'!H62=25,'CIRC 01.'!B62*1000,0)</f>
        <v>0</v>
      </c>
      <c r="Q46" s="124"/>
      <c r="R46" s="30">
        <f>IF('CIRC 01.'!H62=16,'CIRC 01.'!B62*1000,0)</f>
        <v>0</v>
      </c>
      <c r="S46" s="124"/>
      <c r="T46" s="30">
        <f>IF('CIRC 01.'!H59=10,'CIRC 01.'!B59*1000,0)</f>
        <v>0</v>
      </c>
      <c r="U46" s="124"/>
      <c r="V46" s="30">
        <f>IF('CIRC 01.'!H59=6,'CIRC 01.'!B59*1000,0)</f>
        <v>0</v>
      </c>
      <c r="W46" s="124"/>
      <c r="X46" s="30">
        <f>IF('CIRC 01.'!H62=4,'CIRC 01.'!B62*1000,0)</f>
        <v>0</v>
      </c>
      <c r="Y46" s="124"/>
      <c r="Z46" s="13"/>
      <c r="AA46" s="127"/>
    </row>
    <row r="47" spans="1:27">
      <c r="G47" s="31">
        <f>'CIRC 01.'!A60</f>
        <v>0</v>
      </c>
      <c r="H47" s="30">
        <f>IF('CIRC 01.'!H63=95,'CIRC 01.'!B63*1000,0)</f>
        <v>0</v>
      </c>
      <c r="I47" s="124"/>
      <c r="J47" s="30">
        <f>IF('CIRC 01.'!H60=70,'CIRC 01.'!B60*1000,0)</f>
        <v>0</v>
      </c>
      <c r="K47" s="124"/>
      <c r="L47" s="30">
        <f>IF('CIRC 01.'!H63=50,'CIRC 01.'!B63*1000,0)</f>
        <v>0</v>
      </c>
      <c r="M47" s="124"/>
      <c r="N47" s="30">
        <f>IF('CIRC 01.'!H63=35,'CIRC 01.'!B63*1000,0)</f>
        <v>0</v>
      </c>
      <c r="O47" s="124"/>
      <c r="P47" s="30">
        <f>IF('CIRC 01.'!H63=25,'CIRC 01.'!B63*1000,0)</f>
        <v>0</v>
      </c>
      <c r="Q47" s="124"/>
      <c r="R47" s="30">
        <f>IF('CIRC 01.'!H63=16,'CIRC 01.'!B63*1000,0)</f>
        <v>0</v>
      </c>
      <c r="S47" s="124"/>
      <c r="T47" s="30">
        <f>IF('CIRC 01.'!H60=10,'CIRC 01.'!B60*1000,0)</f>
        <v>0</v>
      </c>
      <c r="U47" s="124"/>
      <c r="V47" s="30">
        <f>IF('CIRC 01.'!H60=6,'CIRC 01.'!B60*1000,0)</f>
        <v>0</v>
      </c>
      <c r="W47" s="124"/>
      <c r="X47" s="30">
        <f>IF('CIRC 01.'!H63=4,'CIRC 01.'!B63*1000,0)</f>
        <v>0</v>
      </c>
      <c r="Y47" s="124"/>
      <c r="Z47" s="13"/>
      <c r="AA47" s="127"/>
    </row>
    <row r="48" spans="1:27">
      <c r="G48" s="31">
        <f>'CIRC 01.'!A61</f>
        <v>0</v>
      </c>
      <c r="H48" s="30">
        <f>IF('CIRC 01.'!H64=95,'CIRC 01.'!B64*1000,0)</f>
        <v>0</v>
      </c>
      <c r="I48" s="124"/>
      <c r="J48" s="30">
        <f>IF('CIRC 01.'!H61=70,'CIRC 01.'!B61*1000,0)</f>
        <v>0</v>
      </c>
      <c r="K48" s="124"/>
      <c r="L48" s="30">
        <f>IF('CIRC 01.'!H64=50,'CIRC 01.'!B64*1000,0)</f>
        <v>0</v>
      </c>
      <c r="M48" s="124"/>
      <c r="N48" s="30">
        <f>IF('CIRC 01.'!H64=35,'CIRC 01.'!B64*1000,0)</f>
        <v>0</v>
      </c>
      <c r="O48" s="124"/>
      <c r="P48" s="30">
        <f>IF('CIRC 01.'!H64=25,'CIRC 01.'!B64*1000,0)</f>
        <v>0</v>
      </c>
      <c r="Q48" s="124"/>
      <c r="R48" s="30">
        <f>IF('CIRC 01.'!H64=16,'CIRC 01.'!B64*1000,0)</f>
        <v>0</v>
      </c>
      <c r="S48" s="124"/>
      <c r="T48" s="30">
        <f>IF('CIRC 01.'!H61=10,'CIRC 01.'!B61*1000,0)</f>
        <v>0</v>
      </c>
      <c r="U48" s="124"/>
      <c r="V48" s="30">
        <f>IF('CIRC 01.'!H61=6,'CIRC 01.'!B61*1000,0)</f>
        <v>0</v>
      </c>
      <c r="W48" s="124"/>
      <c r="X48" s="30">
        <f>IF('CIRC 01.'!H64=4,'CIRC 01.'!B64*1000,0)</f>
        <v>0</v>
      </c>
      <c r="Y48" s="124"/>
      <c r="Z48" s="13"/>
      <c r="AA48" s="127"/>
    </row>
    <row r="49" spans="7:27">
      <c r="G49" s="31">
        <f>'CIRC 01.'!A62</f>
        <v>0</v>
      </c>
      <c r="H49" s="30">
        <f>IF('CIRC 01.'!H65=95,'CIRC 01.'!B65*1000,0)</f>
        <v>0</v>
      </c>
      <c r="I49" s="124"/>
      <c r="J49" s="30">
        <f>IF('CIRC 01.'!H62=70,'CIRC 01.'!B62*1000,0)</f>
        <v>0</v>
      </c>
      <c r="K49" s="124"/>
      <c r="L49" s="30">
        <f>IF('CIRC 01.'!H65=50,'CIRC 01.'!B65*1000,0)</f>
        <v>0</v>
      </c>
      <c r="M49" s="124"/>
      <c r="N49" s="30">
        <f>IF('CIRC 01.'!H65=35,'CIRC 01.'!B65*1000,0)</f>
        <v>0</v>
      </c>
      <c r="O49" s="124"/>
      <c r="P49" s="30">
        <f>IF('CIRC 01.'!H65=25,'CIRC 01.'!B65*1000,0)</f>
        <v>0</v>
      </c>
      <c r="Q49" s="124"/>
      <c r="R49" s="30">
        <f>IF('CIRC 01.'!H65=16,'CIRC 01.'!B65*1000,0)</f>
        <v>0</v>
      </c>
      <c r="S49" s="124"/>
      <c r="T49" s="30">
        <f>IF('CIRC 01.'!H62=10,'CIRC 01.'!B62*1000,0)</f>
        <v>0</v>
      </c>
      <c r="U49" s="124"/>
      <c r="V49" s="30">
        <f>IF('CIRC 01.'!H62=6,'CIRC 01.'!B62*1000,0)</f>
        <v>0</v>
      </c>
      <c r="W49" s="124"/>
      <c r="X49" s="30">
        <f>IF('CIRC 01.'!H65=4,'CIRC 01.'!B65*1000,0)</f>
        <v>0</v>
      </c>
      <c r="Y49" s="124"/>
      <c r="Z49" s="13"/>
      <c r="AA49" s="127"/>
    </row>
    <row r="50" spans="7:27">
      <c r="G50" s="31">
        <f>'CIRC 01.'!A63</f>
        <v>0</v>
      </c>
      <c r="H50" s="30">
        <f>IF('CIRC 01.'!H66=95,'CIRC 01.'!B66*1000,0)</f>
        <v>0</v>
      </c>
      <c r="I50" s="124"/>
      <c r="J50" s="30">
        <f>IF('CIRC 01.'!H63=70,'CIRC 01.'!B63*1000,0)</f>
        <v>0</v>
      </c>
      <c r="K50" s="124"/>
      <c r="L50" s="30">
        <f>IF('CIRC 01.'!H66=50,'CIRC 01.'!B66*1000,0)</f>
        <v>0</v>
      </c>
      <c r="M50" s="124"/>
      <c r="N50" s="30">
        <f>IF('CIRC 01.'!H66=35,'CIRC 01.'!B66*1000,0)</f>
        <v>0</v>
      </c>
      <c r="O50" s="124"/>
      <c r="P50" s="30">
        <f>IF('CIRC 01.'!H66=25,'CIRC 01.'!B66*1000,0)</f>
        <v>0</v>
      </c>
      <c r="Q50" s="124"/>
      <c r="R50" s="30">
        <f>IF('CIRC 01.'!H66=16,'CIRC 01.'!B66*1000,0)</f>
        <v>0</v>
      </c>
      <c r="S50" s="124"/>
      <c r="T50" s="30">
        <f>IF('CIRC 01.'!H63=10,'CIRC 01.'!B63*1000,0)</f>
        <v>0</v>
      </c>
      <c r="U50" s="124"/>
      <c r="V50" s="30">
        <f>IF('CIRC 01.'!H63=6,'CIRC 01.'!B63*1000,0)</f>
        <v>0</v>
      </c>
      <c r="W50" s="124"/>
      <c r="X50" s="30">
        <f>IF('CIRC 01.'!H66=4,'CIRC 01.'!B66*1000,0)</f>
        <v>0</v>
      </c>
      <c r="Y50" s="124"/>
      <c r="Z50" s="13"/>
      <c r="AA50" s="127"/>
    </row>
    <row r="51" spans="7:27">
      <c r="G51" s="31">
        <f>'CIRC 01.'!A64</f>
        <v>0</v>
      </c>
      <c r="H51" s="30">
        <f>IF('CIRC 01.'!H67=95,'CIRC 01.'!B67*1000,0)</f>
        <v>0</v>
      </c>
      <c r="I51" s="124"/>
      <c r="J51" s="30">
        <f>IF('CIRC 01.'!H67=70,'CIRC 01.'!B67*1000,0)</f>
        <v>0</v>
      </c>
      <c r="K51" s="124"/>
      <c r="L51" s="30">
        <f>IF('CIRC 01.'!H67=50,'CIRC 01.'!B67*1000,0)</f>
        <v>0</v>
      </c>
      <c r="M51" s="124"/>
      <c r="N51" s="30">
        <f>IF('CIRC 01.'!H67=35,'CIRC 01.'!B67*1000,0)</f>
        <v>0</v>
      </c>
      <c r="O51" s="124"/>
      <c r="P51" s="30">
        <f>IF('CIRC 01.'!H67=25,'CIRC 01.'!B67*1000,0)</f>
        <v>0</v>
      </c>
      <c r="Q51" s="124"/>
      <c r="R51" s="30">
        <f>IF('CIRC 01.'!H67=16,'CIRC 01.'!B67*1000,0)</f>
        <v>0</v>
      </c>
      <c r="S51" s="124"/>
      <c r="T51" s="30">
        <f>IF('CIRC 01.'!H64=10,'CIRC 01.'!B64*1000,0)</f>
        <v>0</v>
      </c>
      <c r="U51" s="124"/>
      <c r="V51" s="30">
        <f>IF('CIRC 01.'!H64=6,'CIRC 01.'!B64*1000,0)</f>
        <v>0</v>
      </c>
      <c r="W51" s="124"/>
      <c r="X51" s="30">
        <f>IF('CIRC 01.'!H67=4,'CIRC 01.'!B67*1000,0)</f>
        <v>0</v>
      </c>
      <c r="Y51" s="124"/>
      <c r="Z51" s="13"/>
      <c r="AA51" s="127"/>
    </row>
    <row r="52" spans="7:27">
      <c r="G52" s="31">
        <f>'CIRC 01.'!A65</f>
        <v>0</v>
      </c>
      <c r="H52" s="30">
        <f>IF('CIRC 01.'!H68=95,'CIRC 01.'!B68*1000,0)</f>
        <v>0</v>
      </c>
      <c r="I52" s="124"/>
      <c r="J52" s="30">
        <f>IF('CIRC 01.'!H68=70,'CIRC 01.'!B68*1000,0)</f>
        <v>0</v>
      </c>
      <c r="K52" s="124"/>
      <c r="L52" s="30">
        <f>IF('CIRC 01.'!H68=50,'CIRC 01.'!B68*1000,0)</f>
        <v>0</v>
      </c>
      <c r="M52" s="124"/>
      <c r="N52" s="30">
        <f>IF('CIRC 01.'!H68=35,'CIRC 01.'!B68*1000,0)</f>
        <v>0</v>
      </c>
      <c r="O52" s="124"/>
      <c r="P52" s="30">
        <f>IF('CIRC 01.'!H68=25,'CIRC 01.'!B68*1000,0)</f>
        <v>0</v>
      </c>
      <c r="Q52" s="124"/>
      <c r="R52" s="30">
        <f>IF('CIRC 01.'!H68=16,'CIRC 01.'!B68*1000,0)</f>
        <v>0</v>
      </c>
      <c r="S52" s="124"/>
      <c r="T52" s="30">
        <f>IF('CIRC 01.'!H65=10,'CIRC 01.'!B65*1000,0)</f>
        <v>0</v>
      </c>
      <c r="U52" s="124"/>
      <c r="V52" s="30">
        <f>IF('CIRC 01.'!H65=6,'CIRC 01.'!B65*1000,0)</f>
        <v>0</v>
      </c>
      <c r="W52" s="124"/>
      <c r="X52" s="30">
        <f>IF('CIRC 01.'!H68=4,'CIRC 01.'!B68*1000,0)</f>
        <v>0</v>
      </c>
      <c r="Y52" s="124"/>
      <c r="Z52" s="13"/>
      <c r="AA52" s="127"/>
    </row>
    <row r="53" spans="7:27">
      <c r="G53" s="31">
        <f>'CIRC 01.'!A69</f>
        <v>0</v>
      </c>
      <c r="H53" s="30">
        <f>IF('CIRC 01.'!H69=95,'CIRC 01.'!B69*1000,0)</f>
        <v>0</v>
      </c>
      <c r="I53" s="124"/>
      <c r="J53" s="30">
        <f>IF('CIRC 01.'!H69=70,'CIRC 01.'!B69*1000,0)</f>
        <v>0</v>
      </c>
      <c r="K53" s="124"/>
      <c r="L53" s="30">
        <f>IF('CIRC 01.'!H69=50,'CIRC 01.'!B69*1000,0)</f>
        <v>0</v>
      </c>
      <c r="M53" s="124"/>
      <c r="N53" s="30">
        <f>IF('CIRC 01.'!H69=35,'CIRC 01.'!B69*1000,0)</f>
        <v>0</v>
      </c>
      <c r="O53" s="124"/>
      <c r="P53" s="30">
        <f>IF('CIRC 01.'!H69=25,'CIRC 01.'!B69*1000,0)</f>
        <v>0</v>
      </c>
      <c r="Q53" s="124"/>
      <c r="R53" s="30">
        <f>IF('CIRC 01.'!H69=16,'CIRC 01.'!B69*1000,0)</f>
        <v>0</v>
      </c>
      <c r="S53" s="124"/>
      <c r="T53" s="30">
        <f>IF('CIRC 01.'!H66=10,'CIRC 01.'!B66*1000,0)</f>
        <v>0</v>
      </c>
      <c r="U53" s="124"/>
      <c r="V53" s="30">
        <f>IF('CIRC 01.'!H66=6,'CIRC 01.'!B66*1000,0)</f>
        <v>0</v>
      </c>
      <c r="W53" s="124"/>
      <c r="X53" s="30">
        <f>IF('CIRC 01.'!H69=4,'CIRC 01.'!B69*1000,0)</f>
        <v>0</v>
      </c>
      <c r="Y53" s="124"/>
      <c r="Z53" s="13"/>
      <c r="AA53" s="127"/>
    </row>
    <row r="54" spans="7:27">
      <c r="G54" s="31">
        <f>'CIRC 01.'!A70</f>
        <v>0</v>
      </c>
      <c r="H54" s="30">
        <f>IF('CIRC 01.'!H70=95,'CIRC 01.'!B70*1000,0)</f>
        <v>0</v>
      </c>
      <c r="I54" s="124"/>
      <c r="J54" s="30">
        <f>IF('CIRC 01.'!H70=70,'CIRC 01.'!B70*1000,0)</f>
        <v>0</v>
      </c>
      <c r="K54" s="124"/>
      <c r="L54" s="30">
        <f>IF('CIRC 01.'!H70=50,'CIRC 01.'!B70*1000,0)</f>
        <v>0</v>
      </c>
      <c r="M54" s="124"/>
      <c r="N54" s="30">
        <f>IF('CIRC 01.'!H70=35,'CIRC 01.'!B70*1000,0)</f>
        <v>0</v>
      </c>
      <c r="O54" s="124"/>
      <c r="P54" s="30">
        <f>IF('CIRC 01.'!H70=25,'CIRC 01.'!B70*1000,0)</f>
        <v>0</v>
      </c>
      <c r="Q54" s="124"/>
      <c r="R54" s="30">
        <f>IF('CIRC 01.'!H70=16,'CIRC 01.'!B70*1000,0)</f>
        <v>0</v>
      </c>
      <c r="S54" s="124"/>
      <c r="T54" s="30">
        <f>IF('CIRC 01.'!H67=10,'CIRC 01.'!B67*1000,0)</f>
        <v>0</v>
      </c>
      <c r="U54" s="124"/>
      <c r="V54" s="30">
        <f>IF('CIRC 01.'!H67=6,'CIRC 01.'!B67*1000,0)</f>
        <v>0</v>
      </c>
      <c r="W54" s="124"/>
      <c r="X54" s="30">
        <f>IF('CIRC 01.'!H70=4,'CIRC 01.'!B70*1000,0)</f>
        <v>0</v>
      </c>
      <c r="Y54" s="124"/>
      <c r="Z54" s="13"/>
      <c r="AA54" s="127"/>
    </row>
    <row r="55" spans="7:27">
      <c r="G55" s="31">
        <f>'CIRC 01.'!A71</f>
        <v>0</v>
      </c>
      <c r="H55" s="30">
        <f>IF('CIRC 01.'!H71=95,'CIRC 01.'!B71*1000,0)</f>
        <v>0</v>
      </c>
      <c r="I55" s="124"/>
      <c r="J55" s="30">
        <f>IF('CIRC 01.'!H71=70,'CIRC 01.'!B71*1000,0)</f>
        <v>0</v>
      </c>
      <c r="K55" s="124"/>
      <c r="L55" s="30">
        <f>IF('CIRC 01.'!H71=50,'CIRC 01.'!B71*1000,0)</f>
        <v>0</v>
      </c>
      <c r="M55" s="124"/>
      <c r="N55" s="30">
        <f>IF('CIRC 01.'!H71=35,'CIRC 01.'!B71*1000,0)</f>
        <v>0</v>
      </c>
      <c r="O55" s="124"/>
      <c r="P55" s="30">
        <f>IF('CIRC 01.'!H71=25,'CIRC 01.'!B71*1000,0)</f>
        <v>0</v>
      </c>
      <c r="Q55" s="124"/>
      <c r="R55" s="30">
        <f>IF('CIRC 01.'!H71=16,'CIRC 01.'!B71*1000,0)</f>
        <v>0</v>
      </c>
      <c r="S55" s="124"/>
      <c r="T55" s="30">
        <f>IF('CIRC 01.'!H68=10,'CIRC 01.'!B68*1000,0)</f>
        <v>0</v>
      </c>
      <c r="U55" s="124"/>
      <c r="V55" s="30">
        <f>IF('CIRC 01.'!H68=6,'CIRC 01.'!B68*1000,0)</f>
        <v>0</v>
      </c>
      <c r="W55" s="124"/>
      <c r="X55" s="30">
        <f>IF('CIRC 01.'!H71=4,'CIRC 01.'!B71*1000,0)</f>
        <v>0</v>
      </c>
      <c r="Y55" s="124"/>
      <c r="Z55" s="13"/>
      <c r="AA55" s="127"/>
    </row>
    <row r="56" spans="7:27">
      <c r="G56" s="31">
        <f>'CIRC 01.'!A72</f>
        <v>0</v>
      </c>
      <c r="H56" s="30">
        <f>IF('CIRC 01.'!H72=95,'CIRC 01.'!B72*1000,0)</f>
        <v>0</v>
      </c>
      <c r="I56" s="124"/>
      <c r="J56" s="30">
        <f>IF('CIRC 01.'!H72=70,'CIRC 01.'!B72*1000,0)</f>
        <v>0</v>
      </c>
      <c r="K56" s="124"/>
      <c r="L56" s="30">
        <f>IF('CIRC 01.'!H72=50,'CIRC 01.'!B72*1000,0)</f>
        <v>0</v>
      </c>
      <c r="M56" s="124"/>
      <c r="N56" s="30">
        <f>IF('CIRC 01.'!H72=35,'CIRC 01.'!B72*1000,0)</f>
        <v>0</v>
      </c>
      <c r="O56" s="124"/>
      <c r="P56" s="30">
        <f>IF('CIRC 01.'!H72=25,'CIRC 01.'!B72*1000,0)</f>
        <v>0</v>
      </c>
      <c r="Q56" s="124"/>
      <c r="R56" s="30">
        <f>IF('CIRC 01.'!H72=16,'CIRC 01.'!B72*1000,0)</f>
        <v>0</v>
      </c>
      <c r="S56" s="124"/>
      <c r="T56" s="30">
        <f>IF('CIRC 01.'!H69=10,'CIRC 01.'!B69*1000,0)</f>
        <v>0</v>
      </c>
      <c r="U56" s="124"/>
      <c r="V56" s="30">
        <f>IF('CIRC 01.'!H69=6,'CIRC 01.'!B69*1000,0)</f>
        <v>0</v>
      </c>
      <c r="W56" s="124"/>
      <c r="X56" s="30">
        <f>IF('CIRC 01.'!H72=4,'CIRC 01.'!B72*1000,0)</f>
        <v>0</v>
      </c>
      <c r="Y56" s="124"/>
      <c r="Z56" s="13"/>
      <c r="AA56" s="127"/>
    </row>
    <row r="57" spans="7:27">
      <c r="G57" s="31">
        <f>'CIRC 01.'!A73</f>
        <v>0</v>
      </c>
      <c r="H57" s="30">
        <f>IF('CIRC 01.'!H73=95,'CIRC 01.'!B73*1000,0)</f>
        <v>0</v>
      </c>
      <c r="I57" s="124"/>
      <c r="J57" s="30">
        <f>IF('CIRC 01.'!H73=70,'CIRC 01.'!B73*1000,0)</f>
        <v>0</v>
      </c>
      <c r="K57" s="124"/>
      <c r="L57" s="30">
        <f>IF('CIRC 01.'!H73=50,'CIRC 01.'!B73*1000,0)</f>
        <v>0</v>
      </c>
      <c r="M57" s="124"/>
      <c r="N57" s="30">
        <f>IF('CIRC 01.'!H73=35,'CIRC 01.'!B73*1000,0)</f>
        <v>0</v>
      </c>
      <c r="O57" s="124"/>
      <c r="P57" s="30">
        <f>IF('CIRC 01.'!H73=25,'CIRC 01.'!B73*1000,0)</f>
        <v>0</v>
      </c>
      <c r="Q57" s="124"/>
      <c r="R57" s="30">
        <f>IF('CIRC 01.'!H73=16,'CIRC 01.'!B73*1000,0)</f>
        <v>0</v>
      </c>
      <c r="S57" s="124"/>
      <c r="T57" s="30">
        <f>IF('CIRC 01.'!H70=10,'CIRC 01.'!B70*1000,0)</f>
        <v>0</v>
      </c>
      <c r="U57" s="124"/>
      <c r="V57" s="30">
        <f>IF('CIRC 01.'!H70=6,'CIRC 01.'!B70*1000,0)</f>
        <v>0</v>
      </c>
      <c r="W57" s="124"/>
      <c r="X57" s="30">
        <f>IF('CIRC 01.'!H73=4,'CIRC 01.'!B73*1000,0)</f>
        <v>0</v>
      </c>
      <c r="Y57" s="124"/>
      <c r="Z57" s="13"/>
      <c r="AA57" s="127"/>
    </row>
    <row r="58" spans="7:27">
      <c r="G58" s="31">
        <f>'CIRC 01.'!A74</f>
        <v>0</v>
      </c>
      <c r="H58" s="30">
        <f>IF('CIRC 01.'!H74=95,'CIRC 01.'!B74*1000,0)</f>
        <v>0</v>
      </c>
      <c r="I58" s="124"/>
      <c r="J58" s="30">
        <f>IF('CIRC 01.'!H74=70,'CIRC 01.'!B74*1000,0)</f>
        <v>0</v>
      </c>
      <c r="K58" s="124"/>
      <c r="L58" s="30">
        <f>IF('CIRC 01.'!H74=50,'CIRC 01.'!B74*1000,0)</f>
        <v>0</v>
      </c>
      <c r="M58" s="124"/>
      <c r="N58" s="30">
        <f>IF('CIRC 01.'!H74=35,'CIRC 01.'!B74*1000,0)</f>
        <v>0</v>
      </c>
      <c r="O58" s="124"/>
      <c r="P58" s="30">
        <f>IF('CIRC 01.'!H74=25,'CIRC 01.'!B74*1000,0)</f>
        <v>0</v>
      </c>
      <c r="Q58" s="124"/>
      <c r="R58" s="30">
        <f>IF('CIRC 01.'!H74=16,'CIRC 01.'!B74*1000,0)</f>
        <v>0</v>
      </c>
      <c r="S58" s="124"/>
      <c r="T58" s="30">
        <f>IF('CIRC 01.'!H71=10,'CIRC 01.'!B71*1000,0)</f>
        <v>0</v>
      </c>
      <c r="U58" s="124"/>
      <c r="V58" s="30">
        <f>IF('CIRC 01.'!H71=6,'CIRC 01.'!B71*1000,0)</f>
        <v>0</v>
      </c>
      <c r="W58" s="124"/>
      <c r="X58" s="30">
        <f>IF('CIRC 01.'!H74=4,'CIRC 01.'!B74*1000,0)</f>
        <v>0</v>
      </c>
      <c r="Y58" s="124"/>
      <c r="Z58" s="13"/>
      <c r="AA58" s="127"/>
    </row>
    <row r="59" spans="7:27">
      <c r="G59" s="31">
        <f>'CIRC 01.'!A75</f>
        <v>0</v>
      </c>
      <c r="H59" s="30">
        <f>IF('CIRC 01.'!H75=95,'CIRC 01.'!B75*1000,0)</f>
        <v>0</v>
      </c>
      <c r="I59" s="124"/>
      <c r="J59" s="30">
        <f>IF('CIRC 01.'!H75=70,'CIRC 01.'!B75*1000,0)</f>
        <v>0</v>
      </c>
      <c r="K59" s="124"/>
      <c r="L59" s="30">
        <f>IF('CIRC 01.'!H75=50,'CIRC 01.'!B75*1000,0)</f>
        <v>0</v>
      </c>
      <c r="M59" s="124"/>
      <c r="N59" s="30">
        <f>IF('CIRC 01.'!H75=35,'CIRC 01.'!B75*1000,0)</f>
        <v>0</v>
      </c>
      <c r="O59" s="124"/>
      <c r="P59" s="30">
        <f>IF('CIRC 01.'!H75=25,'CIRC 01.'!B75*1000,0)</f>
        <v>0</v>
      </c>
      <c r="Q59" s="124"/>
      <c r="R59" s="30">
        <f>IF('CIRC 01.'!H75=16,'CIRC 01.'!B75*1000,0)</f>
        <v>0</v>
      </c>
      <c r="S59" s="124"/>
      <c r="T59" s="30">
        <f>IF('CIRC 01.'!H72=10,'CIRC 01.'!B72*1000,0)</f>
        <v>0</v>
      </c>
      <c r="U59" s="124"/>
      <c r="V59" s="30">
        <f>IF('CIRC 01.'!H75=6,'CIRC 01.'!B75*1000,0)</f>
        <v>0</v>
      </c>
      <c r="W59" s="124"/>
      <c r="X59" s="30">
        <f>IF('CIRC 01.'!H75=4,'CIRC 01.'!B75*1000,0)</f>
        <v>0</v>
      </c>
      <c r="Y59" s="124"/>
      <c r="Z59" s="13"/>
      <c r="AA59" s="127"/>
    </row>
    <row r="60" spans="7:27">
      <c r="G60" s="31">
        <f>'CIRC 01.'!A76</f>
        <v>0</v>
      </c>
      <c r="H60" s="30">
        <f>IF('CIRC 01.'!H76=95,'CIRC 01.'!B76*1000,0)</f>
        <v>0</v>
      </c>
      <c r="I60" s="124"/>
      <c r="J60" s="30">
        <f>IF('CIRC 01.'!H76=70,'CIRC 01.'!B76*1000,0)</f>
        <v>0</v>
      </c>
      <c r="K60" s="124"/>
      <c r="L60" s="30">
        <f>IF('CIRC 01.'!H76=50,'CIRC 01.'!B76*1000,0)</f>
        <v>0</v>
      </c>
      <c r="M60" s="124"/>
      <c r="N60" s="30">
        <f>IF('CIRC 01.'!H76=35,'CIRC 01.'!B76*1000,0)</f>
        <v>0</v>
      </c>
      <c r="O60" s="124"/>
      <c r="P60" s="30">
        <f>IF('CIRC 01.'!H76=25,'CIRC 01.'!B76*1000,0)</f>
        <v>0</v>
      </c>
      <c r="Q60" s="124"/>
      <c r="R60" s="30">
        <f>IF('CIRC 01.'!H76=16,'CIRC 01.'!B76*1000,0)</f>
        <v>0</v>
      </c>
      <c r="S60" s="124"/>
      <c r="T60" s="30">
        <f>IF('CIRC 01.'!H73=10,'CIRC 01.'!B73*1000,0)</f>
        <v>0</v>
      </c>
      <c r="U60" s="124"/>
      <c r="V60" s="30">
        <f>IF('CIRC 01.'!H76=6,'CIRC 01.'!B76*1000,0)</f>
        <v>0</v>
      </c>
      <c r="W60" s="124"/>
      <c r="X60" s="30">
        <f>IF('CIRC 01.'!H76=4,'CIRC 01.'!B76*1000,0)</f>
        <v>0</v>
      </c>
      <c r="Y60" s="124"/>
      <c r="Z60" s="13"/>
      <c r="AA60" s="127"/>
    </row>
    <row r="61" spans="7:27">
      <c r="G61" s="31">
        <f>'CIRC 01.'!A77</f>
        <v>0</v>
      </c>
      <c r="H61" s="30">
        <f>IF('CIRC 01.'!H77=95,'CIRC 01.'!B77*1000,0)</f>
        <v>0</v>
      </c>
      <c r="I61" s="124"/>
      <c r="J61" s="30">
        <f>IF('CIRC 01.'!H77=70,'CIRC 01.'!B77*1000,0)</f>
        <v>0</v>
      </c>
      <c r="K61" s="124"/>
      <c r="L61" s="30">
        <f>IF('CIRC 01.'!H77=50,'CIRC 01.'!B77*1000,0)</f>
        <v>0</v>
      </c>
      <c r="M61" s="124"/>
      <c r="N61" s="30">
        <f>IF('CIRC 01.'!H77=35,'CIRC 01.'!B77*1000,0)</f>
        <v>0</v>
      </c>
      <c r="O61" s="124"/>
      <c r="P61" s="30">
        <f>IF('CIRC 01.'!H77=25,'CIRC 01.'!B77*1000,0)</f>
        <v>0</v>
      </c>
      <c r="Q61" s="124"/>
      <c r="R61" s="30">
        <f>IF('CIRC 01.'!H77=16,'CIRC 01.'!B77*1000,0)</f>
        <v>0</v>
      </c>
      <c r="S61" s="124"/>
      <c r="T61" s="30">
        <f>IF('CIRC 01.'!H74=10,'CIRC 01.'!B74*1000,0)</f>
        <v>0</v>
      </c>
      <c r="U61" s="124"/>
      <c r="V61" s="30">
        <f>IF('CIRC 01.'!H77=6,'CIRC 01.'!B77*1000,0)</f>
        <v>0</v>
      </c>
      <c r="W61" s="124"/>
      <c r="X61" s="30">
        <f>IF('CIRC 01.'!H77=4,'CIRC 01.'!B77*1000,0)</f>
        <v>0</v>
      </c>
      <c r="Y61" s="124"/>
      <c r="Z61" s="13"/>
      <c r="AA61" s="127"/>
    </row>
    <row r="62" spans="7:27">
      <c r="G62" s="31">
        <f>'CIRC 01.'!A78</f>
        <v>0</v>
      </c>
      <c r="H62" s="30">
        <f>IF('CIRC 01.'!H78=95,'CIRC 01.'!B78*1000,0)</f>
        <v>0</v>
      </c>
      <c r="I62" s="124"/>
      <c r="J62" s="30">
        <f>IF('CIRC 01.'!H78=70,'CIRC 01.'!B78*1000,0)</f>
        <v>0</v>
      </c>
      <c r="K62" s="124"/>
      <c r="L62" s="30">
        <f>IF('CIRC 01.'!H78=50,'CIRC 01.'!B78*1000,0)</f>
        <v>0</v>
      </c>
      <c r="M62" s="124"/>
      <c r="N62" s="30">
        <f>IF('CIRC 01.'!H78=35,'CIRC 01.'!B78*1000,0)</f>
        <v>0</v>
      </c>
      <c r="O62" s="124"/>
      <c r="P62" s="30">
        <f>IF('CIRC 01.'!H78=25,'CIRC 01.'!B78*1000,0)</f>
        <v>0</v>
      </c>
      <c r="Q62" s="124"/>
      <c r="R62" s="30">
        <f>IF('CIRC 01.'!H78=16,'CIRC 01.'!B78*1000,0)</f>
        <v>0</v>
      </c>
      <c r="S62" s="124"/>
      <c r="T62" s="30">
        <f>IF('CIRC 01.'!H75=10,'CIRC 01.'!B75*1000,0)</f>
        <v>0</v>
      </c>
      <c r="U62" s="124"/>
      <c r="V62" s="30">
        <f>IF('CIRC 01.'!H78=6,'CIRC 01.'!B78*1000,0)</f>
        <v>0</v>
      </c>
      <c r="W62" s="124"/>
      <c r="X62" s="30">
        <f>IF('CIRC 01.'!H78=4,'CIRC 01.'!B78*1000,0)</f>
        <v>0</v>
      </c>
      <c r="Y62" s="124"/>
      <c r="Z62" s="13"/>
      <c r="AA62" s="127"/>
    </row>
    <row r="63" spans="7:27">
      <c r="G63" s="31">
        <f>'CIRC 01.'!A79</f>
        <v>0</v>
      </c>
      <c r="H63" s="30">
        <f>IF('CIRC 01.'!H79=95,'CIRC 01.'!B79*1000,0)</f>
        <v>0</v>
      </c>
      <c r="I63" s="124"/>
      <c r="J63" s="30">
        <f>IF('CIRC 01.'!H79=70,'CIRC 01.'!B79*1000,0)</f>
        <v>0</v>
      </c>
      <c r="K63" s="124"/>
      <c r="L63" s="30">
        <f>IF('CIRC 01.'!H79=50,'CIRC 01.'!B79*1000,0)</f>
        <v>0</v>
      </c>
      <c r="M63" s="124"/>
      <c r="N63" s="30">
        <f>IF('CIRC 01.'!H79=35,'CIRC 01.'!B79*1000,0)</f>
        <v>0</v>
      </c>
      <c r="O63" s="124"/>
      <c r="P63" s="30">
        <f>IF('CIRC 01.'!H79=25,'CIRC 01.'!B79*1000,0)</f>
        <v>0</v>
      </c>
      <c r="Q63" s="124"/>
      <c r="R63" s="30">
        <f>IF('CIRC 01.'!H79=16,'CIRC 01.'!B79*1000,0)</f>
        <v>0</v>
      </c>
      <c r="S63" s="124"/>
      <c r="T63" s="30">
        <f>IF('CIRC 01.'!H76=10,'CIRC 01.'!B76*1000,0)</f>
        <v>0</v>
      </c>
      <c r="U63" s="124"/>
      <c r="V63" s="30">
        <f>IF('CIRC 01.'!H79=6,'CIRC 01.'!B79*1000,0)</f>
        <v>0</v>
      </c>
      <c r="W63" s="124"/>
      <c r="X63" s="30">
        <f>IF('CIRC 01.'!H79=4,'CIRC 01.'!B79*1000,0)</f>
        <v>0</v>
      </c>
      <c r="Y63" s="124"/>
      <c r="Z63" s="13"/>
      <c r="AA63" s="127"/>
    </row>
    <row r="64" spans="7:27">
      <c r="G64" s="31">
        <f>'CIRC 01.'!A80</f>
        <v>0</v>
      </c>
      <c r="H64" s="30">
        <f>IF('CIRC 01.'!H80=95,'CIRC 01.'!B80*1000,0)</f>
        <v>0</v>
      </c>
      <c r="I64" s="124"/>
      <c r="J64" s="30">
        <f>IF('CIRC 01.'!H80=70,'CIRC 01.'!B80*1000,0)</f>
        <v>0</v>
      </c>
      <c r="K64" s="124"/>
      <c r="L64" s="30">
        <f>IF('CIRC 01.'!H80=50,'CIRC 01.'!B80*1000,0)</f>
        <v>0</v>
      </c>
      <c r="M64" s="124"/>
      <c r="N64" s="30">
        <f>IF('CIRC 01.'!H80=35,'CIRC 01.'!B80*1000,0)</f>
        <v>0</v>
      </c>
      <c r="O64" s="124"/>
      <c r="P64" s="30">
        <f>IF('CIRC 01.'!H80=25,'CIRC 01.'!B80*1000,0)</f>
        <v>0</v>
      </c>
      <c r="Q64" s="124"/>
      <c r="R64" s="30">
        <f>IF('CIRC 01.'!H80=16,'CIRC 01.'!B80*1000,0)</f>
        <v>0</v>
      </c>
      <c r="S64" s="124"/>
      <c r="T64" s="30">
        <f>IF('CIRC 01.'!H77=10,'CIRC 01.'!B77*1000,0)</f>
        <v>0</v>
      </c>
      <c r="U64" s="124"/>
      <c r="V64" s="30">
        <f>IF('CIRC 01.'!H80=6,'CIRC 01.'!B80*1000,0)</f>
        <v>0</v>
      </c>
      <c r="W64" s="124"/>
      <c r="X64" s="30">
        <f>IF('CIRC 01.'!H80=4,'CIRC 01.'!B80*1000,0)</f>
        <v>0</v>
      </c>
      <c r="Y64" s="124"/>
      <c r="Z64" s="13"/>
      <c r="AA64" s="127"/>
    </row>
    <row r="65" spans="7:27">
      <c r="G65" s="31">
        <f>'CIRC 01.'!A81</f>
        <v>0</v>
      </c>
      <c r="H65" s="30">
        <f>IF('CIRC 01.'!H81=95,'CIRC 01.'!B81*1000,0)</f>
        <v>0</v>
      </c>
      <c r="I65" s="124"/>
      <c r="J65" s="30">
        <f>IF('CIRC 01.'!H81=70,'CIRC 01.'!B81*1000,0)</f>
        <v>0</v>
      </c>
      <c r="K65" s="124"/>
      <c r="L65" s="30">
        <f>IF('CIRC 01.'!H81=50,'CIRC 01.'!B81*1000,0)</f>
        <v>0</v>
      </c>
      <c r="M65" s="124"/>
      <c r="N65" s="30">
        <f>IF('CIRC 01.'!H81=35,'CIRC 01.'!B81*1000,0)</f>
        <v>0</v>
      </c>
      <c r="O65" s="124"/>
      <c r="P65" s="30">
        <f>IF('CIRC 01.'!H81=25,'CIRC 01.'!B81*1000,0)</f>
        <v>0</v>
      </c>
      <c r="Q65" s="124"/>
      <c r="R65" s="30">
        <f>IF('CIRC 01.'!H81=16,'CIRC 01.'!B81*1000,0)</f>
        <v>0</v>
      </c>
      <c r="S65" s="124"/>
      <c r="T65" s="30">
        <f>IF('CIRC 01.'!H78=10,'CIRC 01.'!B78*1000,0)</f>
        <v>0</v>
      </c>
      <c r="U65" s="124"/>
      <c r="V65" s="30">
        <f>IF('CIRC 01.'!H81=6,'CIRC 01.'!B81*1000,0)</f>
        <v>0</v>
      </c>
      <c r="W65" s="124"/>
      <c r="X65" s="30">
        <f>IF('CIRC 01.'!H81=4,'CIRC 01.'!B81*1000,0)</f>
        <v>0</v>
      </c>
      <c r="Y65" s="124"/>
      <c r="Z65" s="13"/>
      <c r="AA65" s="127"/>
    </row>
    <row r="66" spans="7:27">
      <c r="G66" s="31">
        <f>'CIRC 01.'!A82</f>
        <v>0</v>
      </c>
      <c r="H66" s="30">
        <f>IF('CIRC 01.'!H82=95,'CIRC 01.'!B82*1000,0)</f>
        <v>0</v>
      </c>
      <c r="I66" s="124"/>
      <c r="J66" s="30">
        <f>IF('CIRC 01.'!H82=70,'CIRC 01.'!B82*1000,0)</f>
        <v>0</v>
      </c>
      <c r="K66" s="124"/>
      <c r="L66" s="30">
        <f>IF('CIRC 01.'!H82=50,'CIRC 01.'!B82*1000,0)</f>
        <v>0</v>
      </c>
      <c r="M66" s="124"/>
      <c r="N66" s="30">
        <f>IF('CIRC 01.'!H82=35,'CIRC 01.'!B82*1000,0)</f>
        <v>0</v>
      </c>
      <c r="O66" s="124"/>
      <c r="P66" s="30">
        <f>IF('CIRC 01.'!H82=25,'CIRC 01.'!B82*1000,0)</f>
        <v>0</v>
      </c>
      <c r="Q66" s="124"/>
      <c r="R66" s="30">
        <f>IF('CIRC 01.'!H82=16,'CIRC 01.'!B82*1000,0)</f>
        <v>0</v>
      </c>
      <c r="S66" s="124"/>
      <c r="T66" s="30">
        <f>IF('CIRC 01.'!H79=10,'CIRC 01.'!B79*1000,0)</f>
        <v>0</v>
      </c>
      <c r="U66" s="124"/>
      <c r="V66" s="30">
        <f>IF('CIRC 01.'!H82=6,'CIRC 01.'!B82*1000,0)</f>
        <v>0</v>
      </c>
      <c r="W66" s="124"/>
      <c r="X66" s="30">
        <f>IF('CIRC 01.'!H82=4,'CIRC 01.'!B82*1000,0)</f>
        <v>0</v>
      </c>
      <c r="Y66" s="124"/>
      <c r="Z66" s="13"/>
      <c r="AA66" s="127"/>
    </row>
    <row r="67" spans="7:27">
      <c r="G67" s="31">
        <f>'CIRC 01.'!A83</f>
        <v>0</v>
      </c>
      <c r="H67" s="30">
        <f>IF('CIRC 01.'!H83=95,'CIRC 01.'!B83*1000,0)</f>
        <v>0</v>
      </c>
      <c r="I67" s="124"/>
      <c r="J67" s="30">
        <f>IF('CIRC 01.'!H83=70,'CIRC 01.'!B83*1000,0)</f>
        <v>0</v>
      </c>
      <c r="K67" s="124"/>
      <c r="L67" s="30">
        <f>IF('CIRC 01.'!H83=50,'CIRC 01.'!B83*1000,0)</f>
        <v>0</v>
      </c>
      <c r="M67" s="124"/>
      <c r="N67" s="30">
        <f>IF('CIRC 01.'!H83=35,'CIRC 01.'!B83*1000,0)</f>
        <v>0</v>
      </c>
      <c r="O67" s="124"/>
      <c r="P67" s="30">
        <f>IF('CIRC 01.'!H83=25,'CIRC 01.'!B83*1000,0)</f>
        <v>0</v>
      </c>
      <c r="Q67" s="124"/>
      <c r="R67" s="30">
        <f>IF('CIRC 01.'!H83=16,'CIRC 01.'!B83*1000,0)</f>
        <v>0</v>
      </c>
      <c r="S67" s="124"/>
      <c r="T67" s="30">
        <f>IF('CIRC 01.'!H80=10,'CIRC 01.'!B80*1000,0)</f>
        <v>0</v>
      </c>
      <c r="U67" s="124"/>
      <c r="V67" s="30">
        <f>IF('CIRC 01.'!H83=6,'CIRC 01.'!B83*1000,0)</f>
        <v>0</v>
      </c>
      <c r="W67" s="124"/>
      <c r="X67" s="30">
        <f>IF('CIRC 01.'!H83=4,'CIRC 01.'!B83*1000,0)</f>
        <v>0</v>
      </c>
      <c r="Y67" s="124"/>
      <c r="Z67" s="13"/>
      <c r="AA67" s="127"/>
    </row>
    <row r="68" spans="7:27">
      <c r="G68" s="31">
        <f>'CIRC 01.'!A84</f>
        <v>0</v>
      </c>
      <c r="H68" s="30">
        <f>IF('CIRC 01.'!H84=95,'CIRC 01.'!B84*1000,0)</f>
        <v>0</v>
      </c>
      <c r="I68" s="124"/>
      <c r="J68" s="30">
        <f>IF('CIRC 01.'!H84=70,'CIRC 01.'!B84*1000,0)</f>
        <v>0</v>
      </c>
      <c r="K68" s="124"/>
      <c r="L68" s="30">
        <f>IF('CIRC 01.'!H84=50,'CIRC 01.'!B84*1000,0)</f>
        <v>0</v>
      </c>
      <c r="M68" s="124"/>
      <c r="N68" s="30">
        <f>IF('CIRC 01.'!H84=35,'CIRC 01.'!B84*1000,0)</f>
        <v>0</v>
      </c>
      <c r="O68" s="124"/>
      <c r="P68" s="30">
        <f>IF('CIRC 01.'!H84=25,'CIRC 01.'!B84*1000,0)</f>
        <v>0</v>
      </c>
      <c r="Q68" s="124"/>
      <c r="R68" s="30">
        <f>IF('CIRC 01.'!H84=16,'CIRC 01.'!B84*1000,0)</f>
        <v>0</v>
      </c>
      <c r="S68" s="124"/>
      <c r="T68" s="30">
        <f>IF('CIRC 01.'!H81=10,'CIRC 01.'!B81*1000,0)</f>
        <v>0</v>
      </c>
      <c r="U68" s="124"/>
      <c r="V68" s="30">
        <f>IF('CIRC 01.'!H84=6,'CIRC 01.'!B84*1000,0)</f>
        <v>0</v>
      </c>
      <c r="W68" s="124"/>
      <c r="X68" s="30">
        <f>IF('CIRC 01.'!H84=4,'CIRC 01.'!B84*1000,0)</f>
        <v>0</v>
      </c>
      <c r="Y68" s="124"/>
      <c r="Z68" s="13"/>
      <c r="AA68" s="127"/>
    </row>
    <row r="69" spans="7:27">
      <c r="G69" s="31">
        <f>'CIRC 01.'!A85</f>
        <v>0</v>
      </c>
      <c r="H69" s="30">
        <f>IF('CIRC 01.'!H85=95,'CIRC 01.'!B85*1000,0)</f>
        <v>0</v>
      </c>
      <c r="I69" s="124"/>
      <c r="J69" s="30">
        <f>IF('CIRC 01.'!H85=70,'CIRC 01.'!B85*1000,0)</f>
        <v>0</v>
      </c>
      <c r="K69" s="124"/>
      <c r="L69" s="30">
        <f>IF('CIRC 01.'!H85=50,'CIRC 01.'!B85*1000,0)</f>
        <v>0</v>
      </c>
      <c r="M69" s="124"/>
      <c r="N69" s="30">
        <f>IF('CIRC 01.'!H85=35,'CIRC 01.'!B85*1000,0)</f>
        <v>0</v>
      </c>
      <c r="O69" s="124"/>
      <c r="P69" s="30">
        <f>IF('CIRC 01.'!H85=25,'CIRC 01.'!B85*1000,0)</f>
        <v>0</v>
      </c>
      <c r="Q69" s="124"/>
      <c r="R69" s="30">
        <f>IF('CIRC 01.'!H85=16,'CIRC 01.'!B85*1000,0)</f>
        <v>0</v>
      </c>
      <c r="S69" s="124"/>
      <c r="T69" s="30">
        <f>IF('CIRC 01.'!H82=10,'CIRC 01.'!B82*1000,0)</f>
        <v>0</v>
      </c>
      <c r="U69" s="124"/>
      <c r="V69" s="30">
        <f>IF('CIRC 01.'!H85=6,'CIRC 01.'!B85*1000,0)</f>
        <v>0</v>
      </c>
      <c r="W69" s="124"/>
      <c r="X69" s="30">
        <f>IF('CIRC 01.'!H85=4,'CIRC 01.'!B85*1000,0)</f>
        <v>0</v>
      </c>
      <c r="Y69" s="124"/>
      <c r="Z69" s="13"/>
      <c r="AA69" s="127"/>
    </row>
    <row r="70" spans="7:27">
      <c r="G70" s="31">
        <f>'CIRC 01.'!A86</f>
        <v>0</v>
      </c>
      <c r="H70" s="30">
        <f>IF('CIRC 01.'!H86=95,'CIRC 01.'!B86*1000,0)</f>
        <v>0</v>
      </c>
      <c r="I70" s="124"/>
      <c r="J70" s="30">
        <f>IF('CIRC 01.'!H86=70,'CIRC 01.'!B86*1000,0)</f>
        <v>0</v>
      </c>
      <c r="K70" s="124"/>
      <c r="L70" s="30">
        <f>IF('CIRC 01.'!H86=50,'CIRC 01.'!B86*1000,0)</f>
        <v>0</v>
      </c>
      <c r="M70" s="124"/>
      <c r="N70" s="30">
        <f>IF('CIRC 01.'!H86=35,'CIRC 01.'!B86*1000,0)</f>
        <v>0</v>
      </c>
      <c r="O70" s="124"/>
      <c r="P70" s="30">
        <f>IF('CIRC 01.'!H86=25,'CIRC 01.'!B86*1000,0)</f>
        <v>0</v>
      </c>
      <c r="Q70" s="124"/>
      <c r="R70" s="30">
        <f>IF('CIRC 01.'!H86=16,'CIRC 01.'!B86*1000,0)</f>
        <v>0</v>
      </c>
      <c r="S70" s="124"/>
      <c r="T70" s="30">
        <f>IF('CIRC 01.'!H83=10,'CIRC 01.'!B83*1000,0)</f>
        <v>0</v>
      </c>
      <c r="U70" s="124"/>
      <c r="V70" s="30">
        <f>IF('CIRC 01.'!H86=6,'CIRC 01.'!B86*1000,0)</f>
        <v>0</v>
      </c>
      <c r="W70" s="124"/>
      <c r="X70" s="30">
        <f>IF('CIRC 01.'!H86=4,'CIRC 01.'!B86*1000,0)</f>
        <v>0</v>
      </c>
      <c r="Y70" s="124"/>
      <c r="Z70" s="13"/>
      <c r="AA70" s="127"/>
    </row>
    <row r="71" spans="7:27">
      <c r="G71" s="31">
        <f>'CIRC 01.'!A87</f>
        <v>0</v>
      </c>
      <c r="H71" s="30">
        <f>IF('CIRC 01.'!H87=95,'CIRC 01.'!B87*1000,0)</f>
        <v>0</v>
      </c>
      <c r="I71" s="124"/>
      <c r="J71" s="30">
        <f>IF('CIRC 01.'!H87=70,'CIRC 01.'!B87*1000,0)</f>
        <v>0</v>
      </c>
      <c r="K71" s="124"/>
      <c r="L71" s="30">
        <f>IF('CIRC 01.'!H87=50,'CIRC 01.'!B87*1000,0)</f>
        <v>0</v>
      </c>
      <c r="M71" s="124"/>
      <c r="N71" s="30">
        <f>IF('CIRC 01.'!H87=35,'CIRC 01.'!B87*1000,0)</f>
        <v>0</v>
      </c>
      <c r="O71" s="124"/>
      <c r="P71" s="30">
        <f>IF('CIRC 01.'!H87=25,'CIRC 01.'!B87*1000,0)</f>
        <v>0</v>
      </c>
      <c r="Q71" s="124"/>
      <c r="R71" s="30">
        <f>IF('CIRC 01.'!H87=16,'CIRC 01.'!B87*1000,0)</f>
        <v>0</v>
      </c>
      <c r="S71" s="124"/>
      <c r="T71" s="30">
        <f>IF('CIRC 01.'!H87=10,'CIRC 01.'!B87*1000,0)</f>
        <v>0</v>
      </c>
      <c r="U71" s="124"/>
      <c r="V71" s="30">
        <f>IF('CIRC 01.'!H87=6,'CIRC 01.'!B87*1000,0)</f>
        <v>0</v>
      </c>
      <c r="W71" s="124"/>
      <c r="X71" s="30">
        <f>IF('CIRC 01.'!H87=4,'CIRC 01.'!B87*1000,0)</f>
        <v>0</v>
      </c>
      <c r="Y71" s="124"/>
      <c r="Z71" s="13"/>
      <c r="AA71" s="127"/>
    </row>
    <row r="72" spans="7:27">
      <c r="G72" s="31">
        <f>'CIRC 01.'!A88</f>
        <v>0</v>
      </c>
      <c r="H72" s="30">
        <f>IF('CIRC 01.'!H88=95,'CIRC 01.'!B88*1000,0)</f>
        <v>0</v>
      </c>
      <c r="I72" s="124"/>
      <c r="J72" s="30">
        <f>IF('CIRC 01.'!H88=70,'CIRC 01.'!B88*1000,0)</f>
        <v>0</v>
      </c>
      <c r="K72" s="124"/>
      <c r="L72" s="30">
        <f>IF('CIRC 01.'!H88=50,'CIRC 01.'!B88*1000,0)</f>
        <v>0</v>
      </c>
      <c r="M72" s="124"/>
      <c r="N72" s="30">
        <f>IF('CIRC 01.'!H88=35,'CIRC 01.'!B88*1000,0)</f>
        <v>0</v>
      </c>
      <c r="O72" s="124"/>
      <c r="P72" s="30">
        <f>IF('CIRC 01.'!H88=25,'CIRC 01.'!B88*1000,0)</f>
        <v>0</v>
      </c>
      <c r="Q72" s="124"/>
      <c r="R72" s="30">
        <f>IF('CIRC 01.'!H88=16,'CIRC 01.'!B88*1000,0)</f>
        <v>0</v>
      </c>
      <c r="S72" s="124"/>
      <c r="T72" s="30">
        <f>IF('CIRC 01.'!H88=10,'CIRC 01.'!B88*1000,0)</f>
        <v>0</v>
      </c>
      <c r="U72" s="124"/>
      <c r="V72" s="30">
        <f>IF('CIRC 01.'!H88=6,'CIRC 01.'!B88*1000,0)</f>
        <v>0</v>
      </c>
      <c r="W72" s="124"/>
      <c r="X72" s="30">
        <f>IF('CIRC 01.'!H88=4,'CIRC 01.'!B88*1000,0)</f>
        <v>0</v>
      </c>
      <c r="Y72" s="124"/>
      <c r="Z72" s="13"/>
      <c r="AA72" s="127"/>
    </row>
    <row r="73" spans="7:27">
      <c r="G73" s="31">
        <f>'CIRC 01.'!A89</f>
        <v>0</v>
      </c>
      <c r="H73" s="30">
        <f>IF('CIRC 01.'!H89=95,'CIRC 01.'!B89*1000,0)</f>
        <v>0</v>
      </c>
      <c r="I73" s="124"/>
      <c r="J73" s="30">
        <f>IF('CIRC 01.'!H89=70,'CIRC 01.'!B89*1000,0)</f>
        <v>0</v>
      </c>
      <c r="K73" s="124"/>
      <c r="L73" s="30">
        <f>IF('CIRC 01.'!H89=50,'CIRC 01.'!B89*1000,0)</f>
        <v>0</v>
      </c>
      <c r="M73" s="124"/>
      <c r="N73" s="30">
        <f>IF('CIRC 01.'!H89=35,'CIRC 01.'!B89*1000,0)</f>
        <v>0</v>
      </c>
      <c r="O73" s="124"/>
      <c r="P73" s="30">
        <f>IF('CIRC 01.'!H89=25,'CIRC 01.'!B89*1000,0)</f>
        <v>0</v>
      </c>
      <c r="Q73" s="124"/>
      <c r="R73" s="30">
        <f>IF('CIRC 01.'!H89=16,'CIRC 01.'!B89*1000,0)</f>
        <v>0</v>
      </c>
      <c r="S73" s="124"/>
      <c r="T73" s="30">
        <f>IF('CIRC 01.'!H89=10,'CIRC 01.'!B89*1000,0)</f>
        <v>0</v>
      </c>
      <c r="U73" s="124"/>
      <c r="V73" s="30">
        <f>IF('CIRC 01.'!H89=6,'CIRC 01.'!B89*1000,0)</f>
        <v>0</v>
      </c>
      <c r="W73" s="124"/>
      <c r="X73" s="30">
        <f>IF('CIRC 01.'!H89=4,'CIRC 01.'!B89*1000,0)</f>
        <v>0</v>
      </c>
      <c r="Y73" s="124"/>
      <c r="Z73" s="13"/>
      <c r="AA73" s="127"/>
    </row>
    <row r="74" spans="7:27">
      <c r="G74" s="31">
        <f>'CIRC 01.'!A90</f>
        <v>0</v>
      </c>
      <c r="H74" s="30">
        <f>IF('CIRC 01.'!H90=95,'CIRC 01.'!B90*1000,0)</f>
        <v>0</v>
      </c>
      <c r="I74" s="124"/>
      <c r="J74" s="30">
        <f>IF('CIRC 01.'!H90=70,'CIRC 01.'!B90*1000,0)</f>
        <v>0</v>
      </c>
      <c r="K74" s="124"/>
      <c r="L74" s="30">
        <f>IF('CIRC 01.'!H90=50,'CIRC 01.'!B90*1000,0)</f>
        <v>0</v>
      </c>
      <c r="M74" s="124"/>
      <c r="N74" s="30">
        <f>IF('CIRC 01.'!H90=35,'CIRC 01.'!B90*1000,0)</f>
        <v>0</v>
      </c>
      <c r="O74" s="124"/>
      <c r="P74" s="30">
        <f>IF('CIRC 01.'!H90=25,'CIRC 01.'!B90*1000,0)</f>
        <v>0</v>
      </c>
      <c r="Q74" s="124"/>
      <c r="R74" s="30">
        <f>IF('CIRC 01.'!H90=16,'CIRC 01.'!B90*1000,0)</f>
        <v>0</v>
      </c>
      <c r="S74" s="124"/>
      <c r="T74" s="30">
        <f>IF('CIRC 01.'!H90=10,'CIRC 01.'!B90*1000,0)</f>
        <v>0</v>
      </c>
      <c r="U74" s="124"/>
      <c r="V74" s="30">
        <f>IF('CIRC 01.'!H90=6,'CIRC 01.'!B90*1000,0)</f>
        <v>0</v>
      </c>
      <c r="W74" s="124"/>
      <c r="X74" s="30">
        <f>IF('CIRC 01.'!H90=4,'CIRC 01.'!B90*1000,0)</f>
        <v>0</v>
      </c>
      <c r="Y74" s="124"/>
      <c r="Z74" s="13"/>
      <c r="AA74" s="127"/>
    </row>
    <row r="75" spans="7:27">
      <c r="G75" s="31">
        <f>'CIRC 01.'!A91</f>
        <v>0</v>
      </c>
      <c r="H75" s="30">
        <f>IF('CIRC 01.'!H91=95,'CIRC 01.'!B91*1000,0)</f>
        <v>0</v>
      </c>
      <c r="I75" s="124"/>
      <c r="J75" s="30">
        <f>IF('CIRC 01.'!H91=70,'CIRC 01.'!B91*1000,0)</f>
        <v>0</v>
      </c>
      <c r="K75" s="124"/>
      <c r="L75" s="30">
        <f>IF('CIRC 01.'!H91=50,'CIRC 01.'!B91*1000,0)</f>
        <v>0</v>
      </c>
      <c r="M75" s="124"/>
      <c r="N75" s="30">
        <f>IF('CIRC 01.'!H91=35,'CIRC 01.'!B91*1000,0)</f>
        <v>0</v>
      </c>
      <c r="O75" s="124"/>
      <c r="P75" s="30">
        <f>IF('CIRC 01.'!H91=25,'CIRC 01.'!B91*1000,0)</f>
        <v>0</v>
      </c>
      <c r="Q75" s="124"/>
      <c r="R75" s="30">
        <f>IF('CIRC 01.'!H91=16,'CIRC 01.'!B91*1000,0)</f>
        <v>0</v>
      </c>
      <c r="S75" s="124"/>
      <c r="T75" s="30">
        <f>IF('CIRC 01.'!H91=10,'CIRC 01.'!B91*1000,0)</f>
        <v>0</v>
      </c>
      <c r="U75" s="124"/>
      <c r="V75" s="30">
        <f>IF('CIRC 01.'!H91=6,'CIRC 01.'!B91*1000,0)</f>
        <v>0</v>
      </c>
      <c r="W75" s="124"/>
      <c r="X75" s="30">
        <f>IF('CIRC 01.'!H91=4,'CIRC 01.'!B91*1000,0)</f>
        <v>0</v>
      </c>
      <c r="Y75" s="124"/>
      <c r="Z75" s="13"/>
      <c r="AA75" s="127"/>
    </row>
    <row r="76" spans="7:27">
      <c r="G76" s="31">
        <f>'CIRC 01.'!A92</f>
        <v>0</v>
      </c>
      <c r="H76" s="30">
        <f>IF('CIRC 01.'!H92=95,'CIRC 01.'!B92*1000,0)</f>
        <v>0</v>
      </c>
      <c r="I76" s="124"/>
      <c r="J76" s="30">
        <f>IF('CIRC 01.'!H92=70,'CIRC 01.'!B92*1000,0)</f>
        <v>0</v>
      </c>
      <c r="K76" s="124"/>
      <c r="L76" s="30">
        <f>IF('CIRC 01.'!H92=50,'CIRC 01.'!B92*1000,0)</f>
        <v>0</v>
      </c>
      <c r="M76" s="124"/>
      <c r="N76" s="30">
        <f>IF('CIRC 01.'!H92=35,'CIRC 01.'!B92*1000,0)</f>
        <v>0</v>
      </c>
      <c r="O76" s="124"/>
      <c r="P76" s="30">
        <f>IF('CIRC 01.'!H92=25,'CIRC 01.'!B92*1000,0)</f>
        <v>0</v>
      </c>
      <c r="Q76" s="124"/>
      <c r="R76" s="30">
        <f>IF('CIRC 01.'!H92=16,'CIRC 01.'!B92*1000,0)</f>
        <v>0</v>
      </c>
      <c r="S76" s="124"/>
      <c r="T76" s="30">
        <f>IF('CIRC 01.'!H92=10,'CIRC 01.'!B92*1000,0)</f>
        <v>0</v>
      </c>
      <c r="U76" s="124"/>
      <c r="V76" s="30">
        <f>IF('CIRC 01.'!H92=6,'CIRC 01.'!B92*1000,0)</f>
        <v>0</v>
      </c>
      <c r="W76" s="124"/>
      <c r="X76" s="30">
        <f>IF('CIRC 01.'!H92=4,'CIRC 01.'!B92*1000,0)</f>
        <v>0</v>
      </c>
      <c r="Y76" s="124"/>
      <c r="Z76" s="13"/>
      <c r="AA76" s="127"/>
    </row>
    <row r="77" spans="7:27">
      <c r="G77" s="31">
        <f>'CIRC 01.'!A93</f>
        <v>0</v>
      </c>
      <c r="H77" s="30">
        <f>IF('CIRC 01.'!H93=95,'CIRC 01.'!B93*1000,0)</f>
        <v>0</v>
      </c>
      <c r="I77" s="124"/>
      <c r="J77" s="30">
        <f>IF('CIRC 01.'!H93=70,'CIRC 01.'!B93*1000,0)</f>
        <v>0</v>
      </c>
      <c r="K77" s="124"/>
      <c r="L77" s="30">
        <f>IF('CIRC 01.'!H93=50,'CIRC 01.'!B93*1000,0)</f>
        <v>0</v>
      </c>
      <c r="M77" s="124"/>
      <c r="N77" s="30">
        <f>IF('CIRC 01.'!H93=35,'CIRC 01.'!B93*1000,0)</f>
        <v>0</v>
      </c>
      <c r="O77" s="124"/>
      <c r="P77" s="30">
        <f>IF('CIRC 01.'!H93=25,'CIRC 01.'!B93*1000,0)</f>
        <v>0</v>
      </c>
      <c r="Q77" s="124"/>
      <c r="R77" s="30">
        <f>IF('CIRC 01.'!H93=16,'CIRC 01.'!B93*1000,0)</f>
        <v>0</v>
      </c>
      <c r="S77" s="124"/>
      <c r="T77" s="30">
        <f>IF('CIRC 01.'!H93=10,'CIRC 01.'!B93*1000,0)</f>
        <v>0</v>
      </c>
      <c r="U77" s="124"/>
      <c r="V77" s="30">
        <f>IF('CIRC 01.'!H93=6,'CIRC 01.'!B93*1000,0)</f>
        <v>0</v>
      </c>
      <c r="W77" s="124"/>
      <c r="X77" s="30">
        <f>IF('CIRC 01.'!H93=4,'CIRC 01.'!B93*1000,0)</f>
        <v>0</v>
      </c>
      <c r="Y77" s="124"/>
      <c r="Z77" s="13"/>
      <c r="AA77" s="127"/>
    </row>
    <row r="78" spans="7:27">
      <c r="G78" s="31">
        <f>'CIRC 01.'!A94</f>
        <v>0</v>
      </c>
      <c r="H78" s="30">
        <f>IF('CIRC 01.'!H94=95,'CIRC 01.'!B94*1000,0)</f>
        <v>0</v>
      </c>
      <c r="I78" s="124"/>
      <c r="J78" s="30">
        <f>IF('CIRC 01.'!H94=70,'CIRC 01.'!B94*1000,0)</f>
        <v>0</v>
      </c>
      <c r="K78" s="124"/>
      <c r="L78" s="30">
        <f>IF('CIRC 01.'!H94=50,'CIRC 01.'!B94*1000,0)</f>
        <v>0</v>
      </c>
      <c r="M78" s="124"/>
      <c r="N78" s="30">
        <f>IF('CIRC 01.'!H94=35,'CIRC 01.'!B94*1000,0)</f>
        <v>0</v>
      </c>
      <c r="O78" s="124"/>
      <c r="P78" s="30">
        <f>IF('CIRC 01.'!H94=25,'CIRC 01.'!B94*1000,0)</f>
        <v>0</v>
      </c>
      <c r="Q78" s="124"/>
      <c r="R78" s="30">
        <f>IF('CIRC 01.'!H94=16,'CIRC 01.'!B94*1000,0)</f>
        <v>0</v>
      </c>
      <c r="S78" s="124"/>
      <c r="T78" s="30">
        <f>IF('CIRC 01.'!H94=10,'CIRC 01.'!B94*1000,0)</f>
        <v>0</v>
      </c>
      <c r="U78" s="124"/>
      <c r="V78" s="30">
        <f>IF('CIRC 01.'!H94=6,'CIRC 01.'!B94*1000,0)</f>
        <v>0</v>
      </c>
      <c r="W78" s="124"/>
      <c r="X78" s="30">
        <f>IF('CIRC 01.'!H94=4,'CIRC 01.'!B94*1000,0)</f>
        <v>0</v>
      </c>
      <c r="Y78" s="124"/>
      <c r="Z78" s="13"/>
      <c r="AA78" s="127"/>
    </row>
    <row r="79" spans="7:27">
      <c r="G79" s="31">
        <f>'CIRC 01.'!A95</f>
        <v>0</v>
      </c>
      <c r="H79" s="30">
        <f>IF('CIRC 01.'!H95=95,'CIRC 01.'!B95*1000,0)</f>
        <v>0</v>
      </c>
      <c r="I79" s="124"/>
      <c r="J79" s="30">
        <f>IF('CIRC 01.'!H95=70,'CIRC 01.'!B95*1000,0)</f>
        <v>0</v>
      </c>
      <c r="K79" s="124"/>
      <c r="L79" s="30">
        <f>IF('CIRC 01.'!H95=50,'CIRC 01.'!B95*1000,0)</f>
        <v>0</v>
      </c>
      <c r="M79" s="124"/>
      <c r="N79" s="30">
        <f>IF('CIRC 01.'!H95=35,'CIRC 01.'!B95*1000,0)</f>
        <v>0</v>
      </c>
      <c r="O79" s="124"/>
      <c r="P79" s="30">
        <f>IF('CIRC 01.'!H95=25,'CIRC 01.'!B95*1000,0)</f>
        <v>0</v>
      </c>
      <c r="Q79" s="124"/>
      <c r="R79" s="30">
        <f>IF('CIRC 01.'!H95=16,'CIRC 01.'!B95*1000,0)</f>
        <v>0</v>
      </c>
      <c r="S79" s="124"/>
      <c r="T79" s="30">
        <f>IF('CIRC 01.'!H95=10,'CIRC 01.'!B95*1000,0)</f>
        <v>0</v>
      </c>
      <c r="U79" s="124"/>
      <c r="V79" s="30">
        <f>IF('CIRC 01.'!H95=6,'CIRC 01.'!B95*1000,0)</f>
        <v>0</v>
      </c>
      <c r="W79" s="124"/>
      <c r="X79" s="30">
        <f>IF('CIRC 01.'!H95=4,'CIRC 01.'!B95*1000,0)</f>
        <v>0</v>
      </c>
      <c r="Y79" s="124"/>
      <c r="Z79" s="13"/>
      <c r="AA79" s="127"/>
    </row>
    <row r="80" spans="7:27">
      <c r="G80" s="31">
        <f>'CIRC 01.'!A96</f>
        <v>0</v>
      </c>
      <c r="H80" s="30">
        <f>IF('CIRC 01.'!H96=95,'CIRC 01.'!B96*1000,0)</f>
        <v>0</v>
      </c>
      <c r="I80" s="124"/>
      <c r="J80" s="30">
        <f>IF('CIRC 01.'!H96=70,'CIRC 01.'!B96*1000,0)</f>
        <v>0</v>
      </c>
      <c r="K80" s="124"/>
      <c r="L80" s="30">
        <f>IF('CIRC 01.'!H96=50,'CIRC 01.'!B96*1000,0)</f>
        <v>0</v>
      </c>
      <c r="M80" s="124"/>
      <c r="N80" s="30">
        <f>IF('CIRC 01.'!H96=35,'CIRC 01.'!B96*1000,0)</f>
        <v>0</v>
      </c>
      <c r="O80" s="124"/>
      <c r="P80" s="30">
        <f>IF('CIRC 01.'!H96=25,'CIRC 01.'!B96*1000,0)</f>
        <v>0</v>
      </c>
      <c r="Q80" s="124"/>
      <c r="R80" s="30">
        <f>IF('CIRC 01.'!H96=16,'CIRC 01.'!B96*1000,0)</f>
        <v>0</v>
      </c>
      <c r="S80" s="124"/>
      <c r="T80" s="30">
        <f>IF('CIRC 01.'!H96=10,'CIRC 01.'!B96*1000,0)</f>
        <v>0</v>
      </c>
      <c r="U80" s="124"/>
      <c r="V80" s="30">
        <f>IF('CIRC 01.'!H96=6,'CIRC 01.'!B96*1000,0)</f>
        <v>0</v>
      </c>
      <c r="W80" s="124"/>
      <c r="X80" s="30">
        <f>IF('CIRC 01.'!H96=4,'CIRC 01.'!B96*1000,0)</f>
        <v>0</v>
      </c>
      <c r="Y80" s="124"/>
      <c r="Z80" s="13"/>
      <c r="AA80" s="127"/>
    </row>
    <row r="81" spans="7:27">
      <c r="G81" s="31">
        <f>'CIRC 01.'!A97</f>
        <v>0</v>
      </c>
      <c r="H81" s="30">
        <f>IF('CIRC 01.'!H97=95,'CIRC 01.'!B97*1000,0)</f>
        <v>0</v>
      </c>
      <c r="I81" s="124"/>
      <c r="J81" s="30">
        <f>IF('CIRC 01.'!H97=70,'CIRC 01.'!B97*1000,0)</f>
        <v>0</v>
      </c>
      <c r="K81" s="124"/>
      <c r="L81" s="30">
        <f>IF('CIRC 01.'!H97=50,'CIRC 01.'!B97*1000,0)</f>
        <v>0</v>
      </c>
      <c r="M81" s="124"/>
      <c r="N81" s="30">
        <f>IF('CIRC 01.'!H97=35,'CIRC 01.'!B97*1000,0)</f>
        <v>0</v>
      </c>
      <c r="O81" s="124"/>
      <c r="P81" s="30">
        <f>IF('CIRC 01.'!H97=25,'CIRC 01.'!B97*1000,0)</f>
        <v>0</v>
      </c>
      <c r="Q81" s="124"/>
      <c r="R81" s="30">
        <f>IF('CIRC 01.'!H97=16,'CIRC 01.'!B97*1000,0)</f>
        <v>0</v>
      </c>
      <c r="S81" s="124"/>
      <c r="T81" s="30">
        <f>IF('CIRC 01.'!H97=10,'CIRC 01.'!B97*1000,0)</f>
        <v>0</v>
      </c>
      <c r="U81" s="124"/>
      <c r="V81" s="30">
        <f>IF('CIRC 01.'!H97=6,'CIRC 01.'!B97*1000,0)</f>
        <v>0</v>
      </c>
      <c r="W81" s="124"/>
      <c r="X81" s="30">
        <f>IF('CIRC 01.'!H97=4,'CIRC 01.'!B97*1000,0)</f>
        <v>0</v>
      </c>
      <c r="Y81" s="124"/>
      <c r="Z81" s="13"/>
      <c r="AA81" s="127"/>
    </row>
    <row r="82" spans="7:27">
      <c r="G82" s="31">
        <f>'CIRC 01.'!A98</f>
        <v>0</v>
      </c>
      <c r="H82" s="30">
        <f>IF('CIRC 01.'!H98=95,'CIRC 01.'!B98*1000,0)</f>
        <v>0</v>
      </c>
      <c r="I82" s="124"/>
      <c r="J82" s="30">
        <f>IF('CIRC 01.'!H98=70,'CIRC 01.'!B98*1000,0)</f>
        <v>0</v>
      </c>
      <c r="K82" s="124"/>
      <c r="L82" s="30">
        <f>IF('CIRC 01.'!H98=50,'CIRC 01.'!B98*1000,0)</f>
        <v>0</v>
      </c>
      <c r="M82" s="124"/>
      <c r="N82" s="30">
        <f>IF('CIRC 01.'!H98=35,'CIRC 01.'!B98*1000,0)</f>
        <v>0</v>
      </c>
      <c r="O82" s="124"/>
      <c r="P82" s="30">
        <f>IF('CIRC 01.'!H98=25,'CIRC 01.'!B98*1000,0)</f>
        <v>0</v>
      </c>
      <c r="Q82" s="124"/>
      <c r="R82" s="30">
        <f>IF('CIRC 01.'!H98=16,'CIRC 01.'!B98*1000,0)</f>
        <v>0</v>
      </c>
      <c r="S82" s="124"/>
      <c r="T82" s="30">
        <f>IF('CIRC 01.'!H98=10,'CIRC 01.'!B98*1000,0)</f>
        <v>0</v>
      </c>
      <c r="U82" s="124"/>
      <c r="V82" s="30">
        <f>IF('CIRC 01.'!H98=6,'CIRC 01.'!B98*1000,0)</f>
        <v>0</v>
      </c>
      <c r="W82" s="124"/>
      <c r="X82" s="30">
        <f>IF('CIRC 01.'!H98=4,'CIRC 01.'!B98*1000,0)</f>
        <v>0</v>
      </c>
      <c r="Y82" s="124"/>
      <c r="Z82" s="13"/>
      <c r="AA82" s="127"/>
    </row>
    <row r="83" spans="7:27">
      <c r="G83" s="31">
        <f>'CIRC 01.'!A99</f>
        <v>0</v>
      </c>
      <c r="H83" s="30">
        <f>IF('CIRC 01.'!H99=95,'CIRC 01.'!B99*1000,0)</f>
        <v>0</v>
      </c>
      <c r="I83" s="124"/>
      <c r="J83" s="30">
        <f>IF('CIRC 01.'!H99=70,'CIRC 01.'!B99*1000,0)</f>
        <v>0</v>
      </c>
      <c r="K83" s="124"/>
      <c r="L83" s="30">
        <f>IF('CIRC 01.'!H99=50,'CIRC 01.'!B99*1000,0)</f>
        <v>0</v>
      </c>
      <c r="M83" s="124"/>
      <c r="N83" s="30">
        <f>IF('CIRC 01.'!H99=35,'CIRC 01.'!B99*1000,0)</f>
        <v>0</v>
      </c>
      <c r="O83" s="124"/>
      <c r="P83" s="30">
        <f>IF('CIRC 01.'!H99=25,'CIRC 01.'!B99*1000,0)</f>
        <v>0</v>
      </c>
      <c r="Q83" s="124"/>
      <c r="R83" s="30">
        <f>IF('CIRC 01.'!H99=16,'CIRC 01.'!B99*1000,0)</f>
        <v>0</v>
      </c>
      <c r="S83" s="124"/>
      <c r="T83" s="30">
        <f>IF('CIRC 01.'!H99=10,'CIRC 01.'!B99*1000,0)</f>
        <v>0</v>
      </c>
      <c r="U83" s="124"/>
      <c r="V83" s="30">
        <f>IF('CIRC 01.'!H99=6,'CIRC 01.'!B99*1000,0)</f>
        <v>0</v>
      </c>
      <c r="W83" s="124"/>
      <c r="X83" s="30">
        <f>IF('CIRC 01.'!H99=4,'CIRC 01.'!B99*1000,0)</f>
        <v>0</v>
      </c>
      <c r="Y83" s="124"/>
      <c r="Z83" s="13"/>
      <c r="AA83" s="127"/>
    </row>
    <row r="84" spans="7:27">
      <c r="G84" s="31">
        <f>'CIRC 01.'!A100</f>
        <v>0</v>
      </c>
      <c r="H84" s="30">
        <f>IF('CIRC 01.'!H100=95,'CIRC 01.'!B100*1000,0)</f>
        <v>0</v>
      </c>
      <c r="I84" s="124"/>
      <c r="J84" s="30">
        <f>IF('CIRC 01.'!H100=70,'CIRC 01.'!B100*1000,0)</f>
        <v>0</v>
      </c>
      <c r="K84" s="124"/>
      <c r="L84" s="30">
        <f>IF('CIRC 01.'!H100=50,'CIRC 01.'!B100*1000,0)</f>
        <v>0</v>
      </c>
      <c r="M84" s="124"/>
      <c r="N84" s="30">
        <f>IF('CIRC 01.'!H100=35,'CIRC 01.'!B100*1000,0)</f>
        <v>0</v>
      </c>
      <c r="O84" s="124"/>
      <c r="P84" s="30">
        <f>IF('CIRC 01.'!H100=25,'CIRC 01.'!B100*1000,0)</f>
        <v>0</v>
      </c>
      <c r="Q84" s="124"/>
      <c r="R84" s="30">
        <f>IF('CIRC 01.'!H100=16,'CIRC 01.'!B100*1000,0)</f>
        <v>0</v>
      </c>
      <c r="S84" s="124"/>
      <c r="T84" s="30">
        <f>IF('CIRC 01.'!H100=10,'CIRC 01.'!B100*1000,0)</f>
        <v>0</v>
      </c>
      <c r="U84" s="124"/>
      <c r="V84" s="30">
        <f>IF('CIRC 01.'!H100=6,'CIRC 01.'!B100*1000,0)</f>
        <v>0</v>
      </c>
      <c r="W84" s="124"/>
      <c r="X84" s="30">
        <f>IF('CIRC 01.'!H100=4,'CIRC 01.'!B100*1000,0)</f>
        <v>0</v>
      </c>
      <c r="Y84" s="124"/>
      <c r="Z84" s="13"/>
      <c r="AA84" s="127"/>
    </row>
    <row r="85" spans="7:27">
      <c r="G85" s="31">
        <f>'CIRC 01.'!A101</f>
        <v>0</v>
      </c>
      <c r="H85" s="30">
        <f>IF('CIRC 01.'!H101=95,'CIRC 01.'!B101*1000,0)</f>
        <v>0</v>
      </c>
      <c r="I85" s="124"/>
      <c r="J85" s="30">
        <f>IF('CIRC 01.'!H101=70,'CIRC 01.'!B101*1000,0)</f>
        <v>0</v>
      </c>
      <c r="K85" s="124"/>
      <c r="L85" s="30">
        <f>IF('CIRC 01.'!H101=50,'CIRC 01.'!B101*1000,0)</f>
        <v>0</v>
      </c>
      <c r="M85" s="124"/>
      <c r="N85" s="30">
        <f>IF('CIRC 01.'!H101=35,'CIRC 01.'!B101*1000,0)</f>
        <v>0</v>
      </c>
      <c r="O85" s="124"/>
      <c r="P85" s="30">
        <f>IF('CIRC 01.'!H101=25,'CIRC 01.'!B101*1000,0)</f>
        <v>0</v>
      </c>
      <c r="Q85" s="124"/>
      <c r="R85" s="30">
        <f>IF('CIRC 01.'!H101=16,'CIRC 01.'!B101*1000,0)</f>
        <v>0</v>
      </c>
      <c r="S85" s="124"/>
      <c r="T85" s="30">
        <f>IF('CIRC 01.'!H101=10,'CIRC 01.'!B101*1000,0)</f>
        <v>0</v>
      </c>
      <c r="U85" s="124"/>
      <c r="V85" s="30">
        <f>IF('CIRC 01.'!H101=6,'CIRC 01.'!B101*1000,0)</f>
        <v>0</v>
      </c>
      <c r="W85" s="124"/>
      <c r="X85" s="30">
        <f>IF('CIRC 01.'!H101=4,'CIRC 01.'!B101*1000,0)</f>
        <v>0</v>
      </c>
      <c r="Y85" s="124"/>
      <c r="Z85" s="13"/>
      <c r="AA85" s="127"/>
    </row>
    <row r="86" spans="7:27">
      <c r="G86" s="31">
        <f>'CIRC 01.'!A102</f>
        <v>0</v>
      </c>
      <c r="H86" s="30">
        <f>IF('CIRC 01.'!H102=95,'CIRC 01.'!B102*1000,0)</f>
        <v>0</v>
      </c>
      <c r="I86" s="124"/>
      <c r="J86" s="30">
        <f>IF('CIRC 01.'!H102=70,'CIRC 01.'!B102*1000,0)</f>
        <v>0</v>
      </c>
      <c r="K86" s="124"/>
      <c r="L86" s="30">
        <f>IF('CIRC 01.'!H102=50,'CIRC 01.'!B102*1000,0)</f>
        <v>0</v>
      </c>
      <c r="M86" s="124"/>
      <c r="N86" s="30">
        <f>IF('CIRC 01.'!H102=35,'CIRC 01.'!B102*1000,0)</f>
        <v>0</v>
      </c>
      <c r="O86" s="124"/>
      <c r="P86" s="30">
        <f>IF('CIRC 01.'!H102=25,'CIRC 01.'!B102*1000,0)</f>
        <v>0</v>
      </c>
      <c r="Q86" s="124"/>
      <c r="R86" s="30">
        <f>IF('CIRC 01.'!H102=16,'CIRC 01.'!B102*1000,0)</f>
        <v>0</v>
      </c>
      <c r="S86" s="124"/>
      <c r="T86" s="30">
        <f>IF('CIRC 01.'!H102=10,'CIRC 01.'!B102*1000,0)</f>
        <v>0</v>
      </c>
      <c r="U86" s="124"/>
      <c r="V86" s="30">
        <f>IF('CIRC 01.'!H102=6,'CIRC 01.'!B102*1000,0)</f>
        <v>0</v>
      </c>
      <c r="W86" s="124"/>
      <c r="X86" s="30">
        <f>IF('CIRC 01.'!H102=4,'CIRC 01.'!B102*1000,0)</f>
        <v>0</v>
      </c>
      <c r="Y86" s="124"/>
      <c r="Z86" s="13"/>
      <c r="AA86" s="127"/>
    </row>
    <row r="87" spans="7:27">
      <c r="G87" s="31">
        <f>'CIRC 01.'!A103</f>
        <v>0</v>
      </c>
      <c r="H87" s="30">
        <f>IF('CIRC 01.'!H103=95,'CIRC 01.'!B103*1000,0)</f>
        <v>0</v>
      </c>
      <c r="I87" s="124"/>
      <c r="J87" s="30">
        <f>IF('CIRC 01.'!H103=70,'CIRC 01.'!B103*1000,0)</f>
        <v>0</v>
      </c>
      <c r="K87" s="124"/>
      <c r="L87" s="30">
        <f>IF('CIRC 01.'!H103=50,'CIRC 01.'!B103*1000,0)</f>
        <v>0</v>
      </c>
      <c r="M87" s="124"/>
      <c r="N87" s="30">
        <f>IF('CIRC 01.'!H103=35,'CIRC 01.'!B103*1000,0)</f>
        <v>0</v>
      </c>
      <c r="O87" s="124"/>
      <c r="P87" s="30">
        <f>IF('CIRC 01.'!H103=25,'CIRC 01.'!B103*1000,0)</f>
        <v>0</v>
      </c>
      <c r="Q87" s="124"/>
      <c r="R87" s="30">
        <f>IF('CIRC 01.'!H103=16,'CIRC 01.'!B103*1000,0)</f>
        <v>0</v>
      </c>
      <c r="S87" s="124"/>
      <c r="T87" s="30">
        <f>IF('CIRC 01.'!H103=10,'CIRC 01.'!B103*1000,0)</f>
        <v>0</v>
      </c>
      <c r="U87" s="124"/>
      <c r="V87" s="30">
        <f>IF('CIRC 01.'!H103=6,'CIRC 01.'!B103*1000,0)</f>
        <v>0</v>
      </c>
      <c r="W87" s="124"/>
      <c r="X87" s="30">
        <f>IF('CIRC 01.'!H103=4,'CIRC 01.'!B103*1000,0)</f>
        <v>0</v>
      </c>
      <c r="Y87" s="124"/>
      <c r="Z87" s="13"/>
      <c r="AA87" s="127"/>
    </row>
    <row r="88" spans="7:27">
      <c r="G88" s="31">
        <f>'CIRC 01.'!A104</f>
        <v>0</v>
      </c>
      <c r="H88" s="30">
        <f>IF('CIRC 01.'!H104=95,'CIRC 01.'!B104*1000,0)</f>
        <v>0</v>
      </c>
      <c r="I88" s="124"/>
      <c r="J88" s="30">
        <f>IF('CIRC 01.'!H104=70,'CIRC 01.'!B104*1000,0)</f>
        <v>0</v>
      </c>
      <c r="K88" s="124"/>
      <c r="L88" s="30">
        <f>IF('CIRC 01.'!H104=50,'CIRC 01.'!B104*1000,0)</f>
        <v>0</v>
      </c>
      <c r="M88" s="124"/>
      <c r="N88" s="30">
        <f>IF('CIRC 01.'!H104=35,'CIRC 01.'!B104*1000,0)</f>
        <v>0</v>
      </c>
      <c r="O88" s="124"/>
      <c r="P88" s="30">
        <f>IF('CIRC 01.'!H104=25,'CIRC 01.'!B104*1000,0)</f>
        <v>0</v>
      </c>
      <c r="Q88" s="124"/>
      <c r="R88" s="30">
        <f>IF('CIRC 01.'!H104=16,'CIRC 01.'!B104*1000,0)</f>
        <v>0</v>
      </c>
      <c r="S88" s="124"/>
      <c r="T88" s="30">
        <f>IF('CIRC 01.'!H104=10,'CIRC 01.'!B104*1000,0)</f>
        <v>0</v>
      </c>
      <c r="U88" s="124"/>
      <c r="V88" s="30">
        <f>IF('CIRC 01.'!H104=6,'CIRC 01.'!B104*1000,0)</f>
        <v>0</v>
      </c>
      <c r="W88" s="124"/>
      <c r="X88" s="30">
        <f>IF('CIRC 01.'!H104=4,'CIRC 01.'!B104*1000,0)</f>
        <v>0</v>
      </c>
      <c r="Y88" s="124"/>
      <c r="Z88" s="13"/>
      <c r="AA88" s="127"/>
    </row>
    <row r="89" spans="7:27">
      <c r="G89" s="31">
        <f>'CIRC 01.'!A54</f>
        <v>0</v>
      </c>
      <c r="H89" s="30">
        <f>IF('CIRC 01.'!H105=95,'CIRC 01.'!B105*1000,0)</f>
        <v>0</v>
      </c>
      <c r="I89" s="124"/>
      <c r="J89" s="30">
        <f>IF('CIRC 01.'!H105=70,'CIRC 01.'!B105*1000,0)</f>
        <v>0</v>
      </c>
      <c r="K89" s="124"/>
      <c r="L89" s="30">
        <f>IF('CIRC 01.'!H105=50,'CIRC 01.'!B105*1000,0)</f>
        <v>0</v>
      </c>
      <c r="M89" s="124"/>
      <c r="N89" s="30">
        <f>IF('CIRC 01.'!H105=35,'CIRC 01.'!B105*1000,0)</f>
        <v>0</v>
      </c>
      <c r="O89" s="124"/>
      <c r="P89" s="30">
        <f>IF('CIRC 01.'!H105=25,'CIRC 01.'!B105*1000,0)</f>
        <v>0</v>
      </c>
      <c r="Q89" s="124"/>
      <c r="R89" s="30">
        <f>IF('CIRC 01.'!H105=16,'CIRC 01.'!B105*1000,0)</f>
        <v>0</v>
      </c>
      <c r="S89" s="124"/>
      <c r="T89" s="30">
        <f>IF('CIRC 01.'!H105=10,'CIRC 01.'!B105*1000,0)</f>
        <v>0</v>
      </c>
      <c r="U89" s="124"/>
      <c r="V89" s="30">
        <f>IF('CIRC 01.'!H105=6,'CIRC 01.'!B105*1000,0)</f>
        <v>0</v>
      </c>
      <c r="W89" s="124"/>
      <c r="X89" s="30">
        <f>IF('CIRC 01.'!H105=4,'CIRC 01.'!B105*1000,0)</f>
        <v>0</v>
      </c>
      <c r="Y89" s="124"/>
      <c r="Z89" s="13"/>
      <c r="AA89" s="127"/>
    </row>
    <row r="90" spans="7:27" ht="13.5" thickBot="1">
      <c r="G90" s="31">
        <f>'CIRC 01.'!A55</f>
        <v>0</v>
      </c>
      <c r="H90" s="30">
        <f>IF('CIRC 01.'!H106=95,'CIRC 01.'!B106*1000,0)</f>
        <v>0</v>
      </c>
      <c r="I90" s="125"/>
      <c r="J90" s="30">
        <f>IF('CIRC 01.'!H106=70,'CIRC 01.'!B106*1000,0)</f>
        <v>0</v>
      </c>
      <c r="K90" s="125"/>
      <c r="L90" s="30">
        <f>IF('CIRC 01.'!H106=50,'CIRC 01.'!B106*1000,0)</f>
        <v>0</v>
      </c>
      <c r="M90" s="125"/>
      <c r="N90" s="30">
        <f>IF('CIRC 01.'!H106=35,'CIRC 01.'!B106*1000,0)</f>
        <v>0</v>
      </c>
      <c r="O90" s="125"/>
      <c r="P90" s="30">
        <f>IF('CIRC 01.'!H106=25,'CIRC 01.'!B106*1000,0)</f>
        <v>0</v>
      </c>
      <c r="Q90" s="125"/>
      <c r="R90" s="30">
        <f>IF('CIRC 01.'!H106=16,'CIRC 01.'!B106*1000,0)</f>
        <v>0</v>
      </c>
      <c r="S90" s="125"/>
      <c r="T90" s="30">
        <f>IF('CIRC 01.'!H106=10,'CIRC 01.'!B106*1000,0)</f>
        <v>0</v>
      </c>
      <c r="U90" s="125"/>
      <c r="V90" s="30">
        <f>IF('CIRC 01.'!H106=6,'CIRC 01.'!B106*1000,0)</f>
        <v>0</v>
      </c>
      <c r="W90" s="125"/>
      <c r="X90" s="30">
        <f>IF('CIRC 01.'!H106=4,'CIRC 01.'!B106*1000,0)</f>
        <v>0</v>
      </c>
      <c r="Y90" s="125"/>
      <c r="Z90" s="13"/>
      <c r="AA90" s="127"/>
    </row>
    <row r="91" spans="7:27" ht="13.5" thickTop="1">
      <c r="X91" s="30"/>
    </row>
  </sheetData>
  <mergeCells count="24">
    <mergeCell ref="A1:A2"/>
    <mergeCell ref="B1:C2"/>
    <mergeCell ref="A24:D24"/>
    <mergeCell ref="J3:K3"/>
    <mergeCell ref="G3:G4"/>
    <mergeCell ref="V3:W3"/>
    <mergeCell ref="X3:Y3"/>
    <mergeCell ref="Z3:AA3"/>
    <mergeCell ref="W5:W90"/>
    <mergeCell ref="Y5:Y90"/>
    <mergeCell ref="AA5:AA90"/>
    <mergeCell ref="R3:S3"/>
    <mergeCell ref="T3:U3"/>
    <mergeCell ref="U5:U90"/>
    <mergeCell ref="H3:I3"/>
    <mergeCell ref="L3:M3"/>
    <mergeCell ref="N3:O3"/>
    <mergeCell ref="S5:S90"/>
    <mergeCell ref="I5:I90"/>
    <mergeCell ref="K5:K90"/>
    <mergeCell ref="M5:M90"/>
    <mergeCell ref="O5:O90"/>
    <mergeCell ref="Q5:Q90"/>
    <mergeCell ref="P3:Q3"/>
  </mergeCells>
  <conditionalFormatting sqref="H5:H90 J5:J90 L5:L90">
    <cfRule type="cellIs" dxfId="2" priority="9" operator="greaterThan">
      <formula>0</formula>
    </cfRule>
  </conditionalFormatting>
  <conditionalFormatting sqref="N5:N90 P5:P90 R5:R90 T5:T90 V5:V90">
    <cfRule type="cellIs" dxfId="1" priority="7" operator="greaterThan">
      <formula>0</formula>
    </cfRule>
  </conditionalFormatting>
  <conditionalFormatting sqref="X5:X91">
    <cfRule type="cellIs" dxfId="0" priority="1" operator="greaterThan">
      <formula>0</formula>
    </cfRule>
  </conditionalFormatting>
  <dataValidations disablePrompts="1" count="1">
    <dataValidation allowBlank="1" showInputMessage="1" showErrorMessage="1" errorTitle="Bitola inexistente" sqref="E4:E6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workbookViewId="0">
      <selection activeCell="U36" sqref="U36"/>
    </sheetView>
  </sheetViews>
  <sheetFormatPr defaultRowHeight="12.75"/>
  <sheetData>
    <row r="1" spans="1:17">
      <c r="A1" s="4" t="s">
        <v>69</v>
      </c>
      <c r="B1" s="4" t="s">
        <v>62</v>
      </c>
      <c r="C1" s="4"/>
      <c r="D1" s="4" t="s">
        <v>63</v>
      </c>
      <c r="E1" s="4"/>
      <c r="F1" s="4" t="s">
        <v>61</v>
      </c>
      <c r="G1" s="4"/>
      <c r="H1" s="4" t="s">
        <v>64</v>
      </c>
      <c r="I1" s="4"/>
      <c r="J1" s="4" t="s">
        <v>65</v>
      </c>
      <c r="K1" s="4"/>
      <c r="L1" s="4" t="s">
        <v>66</v>
      </c>
      <c r="M1" s="4"/>
      <c r="N1" s="4" t="s">
        <v>67</v>
      </c>
      <c r="O1" s="4"/>
      <c r="P1" s="4" t="s">
        <v>68</v>
      </c>
      <c r="Q1" s="4"/>
    </row>
    <row r="2" spans="1:17">
      <c r="A2" s="4"/>
      <c r="B2" s="4" t="s">
        <v>43</v>
      </c>
      <c r="C2" s="4" t="s">
        <v>60</v>
      </c>
      <c r="D2" s="4" t="s">
        <v>43</v>
      </c>
      <c r="E2" s="4" t="s">
        <v>60</v>
      </c>
      <c r="F2" s="4" t="s">
        <v>43</v>
      </c>
      <c r="G2" s="4" t="s">
        <v>60</v>
      </c>
      <c r="H2" s="4" t="s">
        <v>43</v>
      </c>
      <c r="I2" s="4" t="s">
        <v>60</v>
      </c>
      <c r="J2" s="4" t="s">
        <v>43</v>
      </c>
      <c r="K2" s="4" t="s">
        <v>60</v>
      </c>
      <c r="L2" s="4" t="s">
        <v>43</v>
      </c>
      <c r="M2" s="4" t="s">
        <v>60</v>
      </c>
      <c r="N2" s="4" t="s">
        <v>43</v>
      </c>
      <c r="O2" s="4" t="s">
        <v>60</v>
      </c>
      <c r="P2" s="4" t="s">
        <v>43</v>
      </c>
      <c r="Q2" s="4" t="s">
        <v>60</v>
      </c>
    </row>
    <row r="3" spans="1:17">
      <c r="A3" s="4">
        <f>'CIRC 01.'!A18</f>
        <v>0</v>
      </c>
      <c r="B3" s="34">
        <f>IF('CIRC 01.'!H18=95,'CIRC 01.'!B18*1000,0)</f>
        <v>0</v>
      </c>
      <c r="C3" s="127" t="e">
        <f>SUM(B3:B45)</f>
        <v>#REF!</v>
      </c>
      <c r="D3" s="34">
        <f>IF('CIRC 01.'!H18=70,'CIRC 01.'!B18*1000,0)</f>
        <v>0</v>
      </c>
      <c r="E3" s="127" t="e">
        <f>SUM(D3:D45)</f>
        <v>#REF!</v>
      </c>
      <c r="F3" s="34">
        <f>IF('CIRC 01.'!H18=50,'CIRC 01.'!B18*1000,0)</f>
        <v>0</v>
      </c>
      <c r="G3" s="127" t="e">
        <f>SUM(F3:F45)</f>
        <v>#REF!</v>
      </c>
      <c r="H3" s="34">
        <f>IF('CIRC 01.'!H18=35,'CIRC 01.'!B18*1000,0)</f>
        <v>0</v>
      </c>
      <c r="I3" s="127" t="e">
        <f>SUM(H3:H45)</f>
        <v>#REF!</v>
      </c>
      <c r="J3" s="34">
        <f>IF('CIRC 01.'!J18=25,'CIRC 01.'!D18*1000,0)</f>
        <v>0</v>
      </c>
      <c r="K3" s="127" t="e">
        <f>SUM(J3:J45)</f>
        <v>#REF!</v>
      </c>
      <c r="L3" s="34">
        <f>IF('CIRC 01.'!L18=16,'CIRC 01.'!F18*1000,0)</f>
        <v>0</v>
      </c>
      <c r="M3" s="127" t="e">
        <f>SUM(L3:L45)</f>
        <v>#REF!</v>
      </c>
      <c r="N3" s="34">
        <f>IF('CIRC 01.'!N18=10,'CIRC 01.'!H18*1000,0)</f>
        <v>0</v>
      </c>
      <c r="O3" s="127" t="e">
        <f>SUM(N3:N45)</f>
        <v>#REF!</v>
      </c>
      <c r="P3" s="34">
        <f>IF('CIRC 01.'!P18=6,'CIRC 01.'!J18*1000,0)</f>
        <v>0</v>
      </c>
      <c r="Q3" s="127" t="e">
        <f>SUM(P3:P45)</f>
        <v>#REF!</v>
      </c>
    </row>
    <row r="4" spans="1:17">
      <c r="A4" s="4" t="str">
        <f>'CIRC 01.'!A19</f>
        <v>T1 - QC</v>
      </c>
      <c r="B4" s="34">
        <f>IF('CIRC 01.'!H19=95,'CIRC 01.'!B19*1000,0)</f>
        <v>0</v>
      </c>
      <c r="C4" s="127"/>
      <c r="D4" s="34">
        <f>IF('CIRC 01.'!H19=70,'CIRC 01.'!B19*1000,0)</f>
        <v>0</v>
      </c>
      <c r="E4" s="127"/>
      <c r="F4" s="34">
        <f>IF('CIRC 01.'!H19=50,'CIRC 01.'!B19*1000,0)</f>
        <v>0</v>
      </c>
      <c r="G4" s="127"/>
      <c r="H4" s="34">
        <f>IF('CIRC 01.'!H19=35,'CIRC 01.'!B19*1000,0)</f>
        <v>0</v>
      </c>
      <c r="I4" s="127"/>
      <c r="J4" s="34">
        <f>IF('CIRC 01.'!J19=25,'CIRC 01.'!D19*1000,0)</f>
        <v>0</v>
      </c>
      <c r="K4" s="127"/>
      <c r="L4" s="34">
        <f>IF('CIRC 01.'!L19=16,'CIRC 01.'!F19*1000,0)</f>
        <v>0</v>
      </c>
      <c r="M4" s="127"/>
      <c r="N4" s="34">
        <f>IF('CIRC 01.'!N19=10,'CIRC 01.'!H19*1000,0)</f>
        <v>0</v>
      </c>
      <c r="O4" s="127"/>
      <c r="P4" s="34">
        <f>IF('CIRC 01.'!P19=6,'CIRC 01.'!J19*1000,0)</f>
        <v>0</v>
      </c>
      <c r="Q4" s="127"/>
    </row>
    <row r="5" spans="1:17">
      <c r="A5" s="4" t="str">
        <f>'CIRC 01.'!A20</f>
        <v>QC - A</v>
      </c>
      <c r="B5" s="34">
        <f>IF('CIRC 01.'!H20=95,'CIRC 01.'!B20*1000,0)</f>
        <v>0</v>
      </c>
      <c r="C5" s="127"/>
      <c r="D5" s="34">
        <f>IF('CIRC 01.'!H20=70,'CIRC 01.'!B20*1000,0)</f>
        <v>0</v>
      </c>
      <c r="E5" s="127"/>
      <c r="F5" s="34">
        <f>IF('CIRC 01.'!H20=50,'CIRC 01.'!B20*1000,0)</f>
        <v>0</v>
      </c>
      <c r="G5" s="127"/>
      <c r="H5" s="34">
        <f>IF('CIRC 01.'!H20=35,'CIRC 01.'!B20*1000,0)</f>
        <v>0</v>
      </c>
      <c r="I5" s="127"/>
      <c r="J5" s="34">
        <f>IF('CIRC 01.'!J20=25,'CIRC 01.'!D20*1000,0)</f>
        <v>0</v>
      </c>
      <c r="K5" s="127"/>
      <c r="L5" s="34">
        <f>IF('CIRC 01.'!L20=16,'CIRC 01.'!F20*1000,0)</f>
        <v>0</v>
      </c>
      <c r="M5" s="127"/>
      <c r="N5" s="34">
        <f>IF('CIRC 01.'!N20=10,'CIRC 01.'!H20*1000,0)</f>
        <v>0</v>
      </c>
      <c r="O5" s="127"/>
      <c r="P5" s="34">
        <f>IF('CIRC 01.'!P20=6,'CIRC 01.'!J20*1000,0)</f>
        <v>0</v>
      </c>
      <c r="Q5" s="127"/>
    </row>
    <row r="6" spans="1:17">
      <c r="A6" s="4">
        <f>'CIRC 01.'!A21</f>
        <v>0</v>
      </c>
      <c r="B6" s="34">
        <f>IF('CIRC 01.'!H21=95,'CIRC 01.'!B21*1000,0)</f>
        <v>0</v>
      </c>
      <c r="C6" s="127"/>
      <c r="D6" s="34">
        <f>IF('CIRC 01.'!H21=70,'CIRC 01.'!B21*1000,0)</f>
        <v>0</v>
      </c>
      <c r="E6" s="127"/>
      <c r="F6" s="34">
        <f>IF('CIRC 01.'!H21=50,'CIRC 01.'!B21*1000,0)</f>
        <v>0</v>
      </c>
      <c r="G6" s="127"/>
      <c r="H6" s="34">
        <f>IF('CIRC 01.'!H21=35,'CIRC 01.'!B21*1000,0)</f>
        <v>0</v>
      </c>
      <c r="I6" s="127"/>
      <c r="J6" s="34">
        <f>IF('CIRC 01.'!J21=25,'CIRC 01.'!D21*1000,0)</f>
        <v>0</v>
      </c>
      <c r="K6" s="127"/>
      <c r="L6" s="34">
        <f>IF('CIRC 01.'!L21=16,'CIRC 01.'!F21*1000,0)</f>
        <v>0</v>
      </c>
      <c r="M6" s="127"/>
      <c r="N6" s="34">
        <f>IF('CIRC 01.'!N21=10,'CIRC 01.'!H21*1000,0)</f>
        <v>0</v>
      </c>
      <c r="O6" s="127"/>
      <c r="P6" s="34">
        <f>IF('CIRC 01.'!P21=6,'CIRC 01.'!J21*1000,0)</f>
        <v>0</v>
      </c>
      <c r="Q6" s="127"/>
    </row>
    <row r="7" spans="1:17">
      <c r="A7" s="4" t="str">
        <f>'CIRC 01.'!A22</f>
        <v>A - B</v>
      </c>
      <c r="B7" s="34">
        <f>IF('CIRC 01.'!H22=95,'CIRC 01.'!B22*1000,0)</f>
        <v>0</v>
      </c>
      <c r="C7" s="127"/>
      <c r="D7" s="34">
        <f>IF('CIRC 01.'!H22=70,'CIRC 01.'!B22*1000,0)</f>
        <v>0</v>
      </c>
      <c r="E7" s="127"/>
      <c r="F7" s="34">
        <f>IF('CIRC 01.'!H22=50,'CIRC 01.'!B22*1000,0)</f>
        <v>0</v>
      </c>
      <c r="G7" s="127"/>
      <c r="H7" s="34">
        <f>IF('CIRC 01.'!H22=35,'CIRC 01.'!B22*1000,0)</f>
        <v>0</v>
      </c>
      <c r="I7" s="127"/>
      <c r="J7" s="34">
        <f>IF('CIRC 01.'!J22=25,'CIRC 01.'!D22*1000,0)</f>
        <v>0</v>
      </c>
      <c r="K7" s="127"/>
      <c r="L7" s="34">
        <f>IF('CIRC 01.'!L22=16,'CIRC 01.'!F22*1000,0)</f>
        <v>0</v>
      </c>
      <c r="M7" s="127"/>
      <c r="N7" s="34">
        <f>IF('CIRC 01.'!N22=10,'CIRC 01.'!H22*1000,0)</f>
        <v>0</v>
      </c>
      <c r="O7" s="127"/>
      <c r="P7" s="34" t="e">
        <f>IF('CIRC 01.'!#REF!=6,'CIRC 01.'!J22*1000,0)</f>
        <v>#REF!</v>
      </c>
      <c r="Q7" s="127"/>
    </row>
    <row r="8" spans="1:17">
      <c r="A8" s="4" t="str">
        <f>'CIRC 01.'!A23</f>
        <v>B - C</v>
      </c>
      <c r="B8" s="34">
        <f>IF('CIRC 01.'!H23=95,'CIRC 01.'!B23*1000,0)</f>
        <v>0</v>
      </c>
      <c r="C8" s="127"/>
      <c r="D8" s="34">
        <f>IF('CIRC 01.'!H23=70,'CIRC 01.'!B23*1000,0)</f>
        <v>0</v>
      </c>
      <c r="E8" s="127"/>
      <c r="F8" s="34">
        <f>IF('CIRC 01.'!H23=50,'CIRC 01.'!B23*1000,0)</f>
        <v>0</v>
      </c>
      <c r="G8" s="127"/>
      <c r="H8" s="34">
        <f>IF('CIRC 01.'!H23=35,'CIRC 01.'!B23*1000,0)</f>
        <v>0</v>
      </c>
      <c r="I8" s="127"/>
      <c r="J8" s="34">
        <f>IF('CIRC 01.'!J23=25,'CIRC 01.'!D23*1000,0)</f>
        <v>0</v>
      </c>
      <c r="K8" s="127"/>
      <c r="L8" s="34">
        <f>IF('CIRC 01.'!L23=16,'CIRC 01.'!F23*1000,0)</f>
        <v>0</v>
      </c>
      <c r="M8" s="127"/>
      <c r="N8" s="34">
        <f>IF('CIRC 01.'!N23=10,'CIRC 01.'!H23*1000,0)</f>
        <v>0</v>
      </c>
      <c r="O8" s="127"/>
      <c r="P8" s="34">
        <f>IF('CIRC 01.'!P22=6,'CIRC 01.'!J23*1000,0)</f>
        <v>0</v>
      </c>
      <c r="Q8" s="127"/>
    </row>
    <row r="9" spans="1:17">
      <c r="A9" s="4" t="str">
        <f>'CIRC 01.'!A24</f>
        <v>C - D</v>
      </c>
      <c r="B9" s="34">
        <f>IF('CIRC 01.'!H24=95,'CIRC 01.'!B24*1000,0)</f>
        <v>0</v>
      </c>
      <c r="C9" s="127"/>
      <c r="D9" s="34">
        <f>IF('CIRC 01.'!H24=70,'CIRC 01.'!B24*1000,0)</f>
        <v>0</v>
      </c>
      <c r="E9" s="127"/>
      <c r="F9" s="34">
        <f>IF('CIRC 01.'!H24=50,'CIRC 01.'!B24*1000,0)</f>
        <v>0</v>
      </c>
      <c r="G9" s="127"/>
      <c r="H9" s="34">
        <f>IF('CIRC 01.'!H24=35,'CIRC 01.'!B24*1000,0)</f>
        <v>0</v>
      </c>
      <c r="I9" s="127"/>
      <c r="J9" s="34">
        <f>IF('CIRC 01.'!J24=25,'CIRC 01.'!D24*1000,0)</f>
        <v>0</v>
      </c>
      <c r="K9" s="127"/>
      <c r="L9" s="34">
        <f>IF('CIRC 01.'!L24=16,'CIRC 01.'!F24*1000,0)</f>
        <v>0</v>
      </c>
      <c r="M9" s="127"/>
      <c r="N9" s="34">
        <f>IF('CIRC 01.'!N24=10,'CIRC 01.'!H24*1000,0)</f>
        <v>0</v>
      </c>
      <c r="O9" s="127"/>
      <c r="P9" s="34">
        <f>IF('CIRC 01.'!P23=6,'CIRC 01.'!J24*1000,0)</f>
        <v>0</v>
      </c>
      <c r="Q9" s="127"/>
    </row>
    <row r="10" spans="1:17">
      <c r="A10" s="4" t="str">
        <f>'CIRC 01.'!A25</f>
        <v>D- E</v>
      </c>
      <c r="B10" s="34">
        <f>IF('CIRC 01.'!H25=95,'CIRC 01.'!B25*1000,0)</f>
        <v>0</v>
      </c>
      <c r="C10" s="127"/>
      <c r="D10" s="34">
        <f>IF('CIRC 01.'!H25=70,'CIRC 01.'!B25*1000,0)</f>
        <v>0</v>
      </c>
      <c r="E10" s="127"/>
      <c r="F10" s="34">
        <f>IF('CIRC 01.'!H25=50,'CIRC 01.'!B25*1000,0)</f>
        <v>0</v>
      </c>
      <c r="G10" s="127"/>
      <c r="H10" s="34">
        <f>IF('CIRC 01.'!H25=35,'CIRC 01.'!B25*1000,0)</f>
        <v>0</v>
      </c>
      <c r="I10" s="127"/>
      <c r="J10" s="34">
        <f>IF('CIRC 01.'!J25=25,'CIRC 01.'!D25*1000,0)</f>
        <v>0</v>
      </c>
      <c r="K10" s="127"/>
      <c r="L10" s="34">
        <f>IF('CIRC 01.'!L25=16,'CIRC 01.'!F25*1000,0)</f>
        <v>0</v>
      </c>
      <c r="M10" s="127"/>
      <c r="N10" s="34">
        <f>IF('CIRC 01.'!N25=10,'CIRC 01.'!H25*1000,0)</f>
        <v>0</v>
      </c>
      <c r="O10" s="127"/>
      <c r="P10" s="34">
        <f>IF('CIRC 01.'!P24=6,'CIRC 01.'!J25*1000,0)</f>
        <v>0</v>
      </c>
      <c r="Q10" s="127"/>
    </row>
    <row r="11" spans="1:17">
      <c r="A11" s="4" t="str">
        <f>'CIRC 01.'!A26</f>
        <v>E - F</v>
      </c>
      <c r="B11" s="34">
        <f>IF('CIRC 01.'!H26=95,'CIRC 01.'!B26*1000,0)</f>
        <v>0</v>
      </c>
      <c r="C11" s="127"/>
      <c r="D11" s="34">
        <f>IF('CIRC 01.'!H26=70,'CIRC 01.'!B26*1000,0)</f>
        <v>0</v>
      </c>
      <c r="E11" s="127"/>
      <c r="F11" s="34">
        <f>IF('CIRC 01.'!H26=50,'CIRC 01.'!B26*1000,0)</f>
        <v>0</v>
      </c>
      <c r="G11" s="127"/>
      <c r="H11" s="34">
        <f>IF('CIRC 01.'!H26=35,'CIRC 01.'!B26*1000,0)</f>
        <v>0</v>
      </c>
      <c r="I11" s="127"/>
      <c r="J11" s="34">
        <f>IF('CIRC 01.'!J26=25,'CIRC 01.'!D26*1000,0)</f>
        <v>0</v>
      </c>
      <c r="K11" s="127"/>
      <c r="L11" s="34">
        <f>IF('CIRC 01.'!L26=16,'CIRC 01.'!F26*1000,0)</f>
        <v>0</v>
      </c>
      <c r="M11" s="127"/>
      <c r="N11" s="34">
        <f>IF('CIRC 01.'!N26=10,'CIRC 01.'!H26*1000,0)</f>
        <v>0</v>
      </c>
      <c r="O11" s="127"/>
      <c r="P11" s="34">
        <f>IF('CIRC 01.'!P25=6,'CIRC 01.'!J26*1000,0)</f>
        <v>0</v>
      </c>
      <c r="Q11" s="127"/>
    </row>
    <row r="12" spans="1:17">
      <c r="A12" s="4" t="e">
        <f>'CIRC 01.'!#REF!</f>
        <v>#REF!</v>
      </c>
      <c r="B12" s="34" t="e">
        <f>IF('CIRC 01.'!#REF!=95,'CIRC 01.'!#REF!*1000,0)</f>
        <v>#REF!</v>
      </c>
      <c r="C12" s="127"/>
      <c r="D12" s="34" t="e">
        <f>IF('CIRC 01.'!#REF!=70,'CIRC 01.'!#REF!*1000,0)</f>
        <v>#REF!</v>
      </c>
      <c r="E12" s="127"/>
      <c r="F12" s="34" t="e">
        <f>IF('CIRC 01.'!#REF!=50,'CIRC 01.'!#REF!*1000,0)</f>
        <v>#REF!</v>
      </c>
      <c r="G12" s="127"/>
      <c r="H12" s="34" t="e">
        <f>IF('CIRC 01.'!#REF!=35,'CIRC 01.'!#REF!*1000,0)</f>
        <v>#REF!</v>
      </c>
      <c r="I12" s="127"/>
      <c r="J12" s="34" t="e">
        <f>IF('CIRC 01.'!#REF!=25,'CIRC 01.'!#REF!*1000,0)</f>
        <v>#REF!</v>
      </c>
      <c r="K12" s="127"/>
      <c r="L12" s="34" t="e">
        <f>IF('CIRC 01.'!#REF!=16,'CIRC 01.'!#REF!*1000,0)</f>
        <v>#REF!</v>
      </c>
      <c r="M12" s="127"/>
      <c r="N12" s="34" t="e">
        <f>IF('CIRC 01.'!#REF!=10,'CIRC 01.'!#REF!*1000,0)</f>
        <v>#REF!</v>
      </c>
      <c r="O12" s="127"/>
      <c r="P12" s="34">
        <f>IF('CIRC 01.'!P26=6,'CIRC 01.'!#REF!*1000,0)</f>
        <v>0</v>
      </c>
      <c r="Q12" s="127"/>
    </row>
    <row r="13" spans="1:17">
      <c r="A13" s="4" t="e">
        <f>'CIRC 01.'!#REF!</f>
        <v>#REF!</v>
      </c>
      <c r="B13" s="34" t="e">
        <f>IF('CIRC 01.'!#REF!=95,'CIRC 01.'!#REF!*1000,0)</f>
        <v>#REF!</v>
      </c>
      <c r="C13" s="127"/>
      <c r="D13" s="34" t="e">
        <f>IF('CIRC 01.'!#REF!=70,'CIRC 01.'!#REF!*1000,0)</f>
        <v>#REF!</v>
      </c>
      <c r="E13" s="127"/>
      <c r="F13" s="34" t="e">
        <f>IF('CIRC 01.'!#REF!=50,'CIRC 01.'!#REF!*1000,0)</f>
        <v>#REF!</v>
      </c>
      <c r="G13" s="127"/>
      <c r="H13" s="34" t="e">
        <f>IF('CIRC 01.'!#REF!=35,'CIRC 01.'!#REF!*1000,0)</f>
        <v>#REF!</v>
      </c>
      <c r="I13" s="127"/>
      <c r="J13" s="34" t="e">
        <f>IF('CIRC 01.'!#REF!=25,'CIRC 01.'!#REF!*1000,0)</f>
        <v>#REF!</v>
      </c>
      <c r="K13" s="127"/>
      <c r="L13" s="34" t="e">
        <f>IF('CIRC 01.'!#REF!=16,'CIRC 01.'!#REF!*1000,0)</f>
        <v>#REF!</v>
      </c>
      <c r="M13" s="127"/>
      <c r="N13" s="34" t="e">
        <f>IF('CIRC 01.'!#REF!=10,'CIRC 01.'!#REF!*1000,0)</f>
        <v>#REF!</v>
      </c>
      <c r="O13" s="127"/>
      <c r="P13" s="34" t="e">
        <f>IF('CIRC 01.'!#REF!=6,'CIRC 01.'!#REF!*1000,0)</f>
        <v>#REF!</v>
      </c>
      <c r="Q13" s="127"/>
    </row>
    <row r="14" spans="1:17">
      <c r="A14" s="4" t="e">
        <f>'CIRC 01.'!#REF!</f>
        <v>#REF!</v>
      </c>
      <c r="B14" s="34" t="e">
        <f>IF('CIRC 01.'!#REF!=95,'CIRC 01.'!#REF!*1000,0)</f>
        <v>#REF!</v>
      </c>
      <c r="C14" s="127"/>
      <c r="D14" s="34" t="e">
        <f>IF('CIRC 01.'!#REF!=70,'CIRC 01.'!#REF!*1000,0)</f>
        <v>#REF!</v>
      </c>
      <c r="E14" s="127"/>
      <c r="F14" s="34" t="e">
        <f>IF('CIRC 01.'!#REF!=50,'CIRC 01.'!#REF!*1000,0)</f>
        <v>#REF!</v>
      </c>
      <c r="G14" s="127"/>
      <c r="H14" s="34" t="e">
        <f>IF('CIRC 01.'!#REF!=35,'CIRC 01.'!#REF!*1000,0)</f>
        <v>#REF!</v>
      </c>
      <c r="I14" s="127"/>
      <c r="J14" s="34" t="e">
        <f>IF('CIRC 01.'!#REF!=25,'CIRC 01.'!#REF!*1000,0)</f>
        <v>#REF!</v>
      </c>
      <c r="K14" s="127"/>
      <c r="L14" s="34" t="e">
        <f>IF('CIRC 01.'!#REF!=16,'CIRC 01.'!#REF!*1000,0)</f>
        <v>#REF!</v>
      </c>
      <c r="M14" s="127"/>
      <c r="N14" s="34" t="e">
        <f>IF('CIRC 01.'!#REF!=10,'CIRC 01.'!#REF!*1000,0)</f>
        <v>#REF!</v>
      </c>
      <c r="O14" s="127"/>
      <c r="P14" s="34" t="e">
        <f>IF('CIRC 01.'!#REF!=6,'CIRC 01.'!#REF!*1000,0)</f>
        <v>#REF!</v>
      </c>
      <c r="Q14" s="127"/>
    </row>
    <row r="15" spans="1:17">
      <c r="A15" s="4" t="e">
        <f>'CIRC 01.'!#REF!</f>
        <v>#REF!</v>
      </c>
      <c r="B15" s="34" t="e">
        <f>IF('CIRC 01.'!#REF!=95,'CIRC 01.'!#REF!*1000,0)</f>
        <v>#REF!</v>
      </c>
      <c r="C15" s="127"/>
      <c r="D15" s="34" t="e">
        <f>IF('CIRC 01.'!#REF!=70,'CIRC 01.'!#REF!*1000,0)</f>
        <v>#REF!</v>
      </c>
      <c r="E15" s="127"/>
      <c r="F15" s="34" t="e">
        <f>IF('CIRC 01.'!#REF!=50,'CIRC 01.'!#REF!*1000,0)</f>
        <v>#REF!</v>
      </c>
      <c r="G15" s="127"/>
      <c r="H15" s="34" t="e">
        <f>IF('CIRC 01.'!#REF!=35,'CIRC 01.'!#REF!*1000,0)</f>
        <v>#REF!</v>
      </c>
      <c r="I15" s="127"/>
      <c r="J15" s="34" t="e">
        <f>IF('CIRC 01.'!#REF!=25,'CIRC 01.'!#REF!*1000,0)</f>
        <v>#REF!</v>
      </c>
      <c r="K15" s="127"/>
      <c r="L15" s="34" t="e">
        <f>IF('CIRC 01.'!#REF!=16,'CIRC 01.'!#REF!*1000,0)</f>
        <v>#REF!</v>
      </c>
      <c r="M15" s="127"/>
      <c r="N15" s="34" t="e">
        <f>IF('CIRC 01.'!#REF!=10,'CIRC 01.'!#REF!*1000,0)</f>
        <v>#REF!</v>
      </c>
      <c r="O15" s="127"/>
      <c r="P15" s="34" t="e">
        <f>IF('CIRC 01.'!#REF!=6,'CIRC 01.'!#REF!*1000,0)</f>
        <v>#REF!</v>
      </c>
      <c r="Q15" s="127"/>
    </row>
    <row r="16" spans="1:17">
      <c r="A16" s="4" t="e">
        <f>'CIRC 01.'!#REF!</f>
        <v>#REF!</v>
      </c>
      <c r="B16" s="34" t="e">
        <f>IF('CIRC 01.'!#REF!=95,'CIRC 01.'!#REF!*1000,0)</f>
        <v>#REF!</v>
      </c>
      <c r="C16" s="127"/>
      <c r="D16" s="34" t="e">
        <f>IF('CIRC 01.'!#REF!=70,'CIRC 01.'!#REF!*1000,0)</f>
        <v>#REF!</v>
      </c>
      <c r="E16" s="127"/>
      <c r="F16" s="34" t="e">
        <f>IF('CIRC 01.'!#REF!=50,'CIRC 01.'!#REF!*1000,0)</f>
        <v>#REF!</v>
      </c>
      <c r="G16" s="127"/>
      <c r="H16" s="34" t="e">
        <f>IF('CIRC 01.'!#REF!=35,'CIRC 01.'!#REF!*1000,0)</f>
        <v>#REF!</v>
      </c>
      <c r="I16" s="127"/>
      <c r="J16" s="34" t="e">
        <f>IF('CIRC 01.'!#REF!=25,'CIRC 01.'!#REF!*1000,0)</f>
        <v>#REF!</v>
      </c>
      <c r="K16" s="127"/>
      <c r="L16" s="34" t="e">
        <f>IF('CIRC 01.'!#REF!=16,'CIRC 01.'!#REF!*1000,0)</f>
        <v>#REF!</v>
      </c>
      <c r="M16" s="127"/>
      <c r="N16" s="34" t="e">
        <f>IF('CIRC 01.'!#REF!=10,'CIRC 01.'!#REF!*1000,0)</f>
        <v>#REF!</v>
      </c>
      <c r="O16" s="127"/>
      <c r="P16" s="34" t="e">
        <f>IF('CIRC 01.'!#REF!=6,'CIRC 01.'!#REF!*1000,0)</f>
        <v>#REF!</v>
      </c>
      <c r="Q16" s="127"/>
    </row>
    <row r="17" spans="1:17">
      <c r="A17" s="4" t="str">
        <f>'CIRC 01.'!A36</f>
        <v>O - P</v>
      </c>
      <c r="B17" s="34">
        <f>IF('CIRC 01.'!H36=95,'CIRC 01.'!B36*1000,0)</f>
        <v>0</v>
      </c>
      <c r="C17" s="127"/>
      <c r="D17" s="34">
        <f>IF('CIRC 01.'!H36=70,'CIRC 01.'!B36*1000,0)</f>
        <v>0</v>
      </c>
      <c r="E17" s="127"/>
      <c r="F17" s="34">
        <f>IF('CIRC 01.'!H36=50,'CIRC 01.'!B36*1000,0)</f>
        <v>0</v>
      </c>
      <c r="G17" s="127"/>
      <c r="H17" s="34">
        <f>IF('CIRC 01.'!H36=35,'CIRC 01.'!B36*1000,0)</f>
        <v>0</v>
      </c>
      <c r="I17" s="127"/>
      <c r="J17" s="34">
        <f>IF('CIRC 01.'!J36=25,'CIRC 01.'!D36*1000,0)</f>
        <v>0</v>
      </c>
      <c r="K17" s="127"/>
      <c r="L17" s="34">
        <f>IF('CIRC 01.'!L36=16,'CIRC 01.'!F36*1000,0)</f>
        <v>0</v>
      </c>
      <c r="M17" s="127"/>
      <c r="N17" s="34">
        <f>IF('CIRC 01.'!N36=10,'CIRC 01.'!H36*1000,0)</f>
        <v>0</v>
      </c>
      <c r="O17" s="127"/>
      <c r="P17" s="34">
        <f>IF('CIRC 01.'!P36=6,'CIRC 01.'!J36*1000,0)</f>
        <v>0</v>
      </c>
      <c r="Q17" s="127"/>
    </row>
    <row r="18" spans="1:17">
      <c r="A18" s="4" t="str">
        <f>'CIRC 01.'!A37</f>
        <v>P - Q</v>
      </c>
      <c r="B18" s="34">
        <f>IF('CIRC 01.'!H37=95,'CIRC 01.'!B37*1000,0)</f>
        <v>0</v>
      </c>
      <c r="C18" s="127"/>
      <c r="D18" s="34">
        <f>IF('CIRC 01.'!H37=70,'CIRC 01.'!B37*1000,0)</f>
        <v>0</v>
      </c>
      <c r="E18" s="127"/>
      <c r="F18" s="34">
        <f>IF('CIRC 01.'!H37=50,'CIRC 01.'!B37*1000,0)</f>
        <v>0</v>
      </c>
      <c r="G18" s="127"/>
      <c r="H18" s="34">
        <f>IF('CIRC 01.'!H37=35,'CIRC 01.'!B37*1000,0)</f>
        <v>0</v>
      </c>
      <c r="I18" s="127"/>
      <c r="J18" s="34">
        <f>IF('CIRC 01.'!J37=25,'CIRC 01.'!D37*1000,0)</f>
        <v>0</v>
      </c>
      <c r="K18" s="127"/>
      <c r="L18" s="34">
        <f>IF('CIRC 01.'!L37=16,'CIRC 01.'!F37*1000,0)</f>
        <v>0</v>
      </c>
      <c r="M18" s="127"/>
      <c r="N18" s="34">
        <f>IF('CIRC 01.'!N37=10,'CIRC 01.'!H37*1000,0)</f>
        <v>0</v>
      </c>
      <c r="O18" s="127"/>
      <c r="P18" s="34">
        <f>IF('CIRC 01.'!P37=6,'CIRC 01.'!J37*1000,0)</f>
        <v>0</v>
      </c>
      <c r="Q18" s="127"/>
    </row>
    <row r="19" spans="1:17">
      <c r="A19" s="4" t="str">
        <f>'CIRC 01.'!A38</f>
        <v>Q - R</v>
      </c>
      <c r="B19" s="34">
        <f>IF('CIRC 01.'!H38=95,'CIRC 01.'!B38*1000,0)</f>
        <v>0</v>
      </c>
      <c r="C19" s="127"/>
      <c r="D19" s="34">
        <f>IF('CIRC 01.'!H38=70,'CIRC 01.'!B38*1000,0)</f>
        <v>0</v>
      </c>
      <c r="E19" s="127"/>
      <c r="F19" s="34">
        <f>IF('CIRC 01.'!H38=50,'CIRC 01.'!B38*1000,0)</f>
        <v>0</v>
      </c>
      <c r="G19" s="127"/>
      <c r="H19" s="34">
        <f>IF('CIRC 01.'!H38=35,'CIRC 01.'!B38*1000,0)</f>
        <v>0</v>
      </c>
      <c r="I19" s="127"/>
      <c r="J19" s="34">
        <f>IF('CIRC 01.'!J38=25,'CIRC 01.'!D38*1000,0)</f>
        <v>0</v>
      </c>
      <c r="K19" s="127"/>
      <c r="L19" s="34">
        <f>IF('CIRC 01.'!L38=16,'CIRC 01.'!F38*1000,0)</f>
        <v>0</v>
      </c>
      <c r="M19" s="127"/>
      <c r="N19" s="34">
        <f>IF('CIRC 01.'!N38=10,'CIRC 01.'!H38*1000,0)</f>
        <v>0</v>
      </c>
      <c r="O19" s="127"/>
      <c r="P19" s="34">
        <f>IF('CIRC 01.'!P38=6,'CIRC 01.'!J38*1000,0)</f>
        <v>0</v>
      </c>
      <c r="Q19" s="127"/>
    </row>
    <row r="20" spans="1:17">
      <c r="A20" s="4" t="e">
        <f>'CIRC 01.'!#REF!</f>
        <v>#REF!</v>
      </c>
      <c r="B20" s="34" t="e">
        <f>IF('CIRC 01.'!#REF!=95,'CIRC 01.'!#REF!*1000,0)</f>
        <v>#REF!</v>
      </c>
      <c r="C20" s="127"/>
      <c r="D20" s="34" t="e">
        <f>IF('CIRC 01.'!#REF!=70,'CIRC 01.'!#REF!*1000,0)</f>
        <v>#REF!</v>
      </c>
      <c r="E20" s="127"/>
      <c r="F20" s="34" t="e">
        <f>IF('CIRC 01.'!#REF!=50,'CIRC 01.'!#REF!*1000,0)</f>
        <v>#REF!</v>
      </c>
      <c r="G20" s="127"/>
      <c r="H20" s="34" t="e">
        <f>IF('CIRC 01.'!#REF!=35,'CIRC 01.'!#REF!*1000,0)</f>
        <v>#REF!</v>
      </c>
      <c r="I20" s="127"/>
      <c r="J20" s="34" t="e">
        <f>IF('CIRC 01.'!#REF!=25,'CIRC 01.'!#REF!*1000,0)</f>
        <v>#REF!</v>
      </c>
      <c r="K20" s="127"/>
      <c r="L20" s="34" t="e">
        <f>IF('CIRC 01.'!#REF!=16,'CIRC 01.'!#REF!*1000,0)</f>
        <v>#REF!</v>
      </c>
      <c r="M20" s="127"/>
      <c r="N20" s="34" t="e">
        <f>IF('CIRC 01.'!#REF!=10,'CIRC 01.'!#REF!*1000,0)</f>
        <v>#REF!</v>
      </c>
      <c r="O20" s="127"/>
      <c r="P20" s="34" t="e">
        <f>IF('CIRC 01.'!#REF!=6,'CIRC 01.'!#REF!*1000,0)</f>
        <v>#REF!</v>
      </c>
      <c r="Q20" s="127"/>
    </row>
    <row r="21" spans="1:17">
      <c r="A21" s="4" t="e">
        <f>'CIRC 01.'!#REF!</f>
        <v>#REF!</v>
      </c>
      <c r="B21" s="34" t="e">
        <f>IF('CIRC 01.'!#REF!=95,'CIRC 01.'!#REF!*1000,0)</f>
        <v>#REF!</v>
      </c>
      <c r="C21" s="127"/>
      <c r="D21" s="34" t="e">
        <f>IF('CIRC 01.'!#REF!=70,'CIRC 01.'!#REF!*1000,0)</f>
        <v>#REF!</v>
      </c>
      <c r="E21" s="127"/>
      <c r="F21" s="34" t="e">
        <f>IF('CIRC 01.'!#REF!=50,'CIRC 01.'!#REF!*1000,0)</f>
        <v>#REF!</v>
      </c>
      <c r="G21" s="127"/>
      <c r="H21" s="34" t="e">
        <f>IF('CIRC 01.'!#REF!=35,'CIRC 01.'!#REF!*1000,0)</f>
        <v>#REF!</v>
      </c>
      <c r="I21" s="127"/>
      <c r="J21" s="34" t="e">
        <f>IF('CIRC 01.'!#REF!=25,'CIRC 01.'!#REF!*1000,0)</f>
        <v>#REF!</v>
      </c>
      <c r="K21" s="127"/>
      <c r="L21" s="34" t="e">
        <f>IF('CIRC 01.'!#REF!=16,'CIRC 01.'!#REF!*1000,0)</f>
        <v>#REF!</v>
      </c>
      <c r="M21" s="127"/>
      <c r="N21" s="34" t="e">
        <f>IF('CIRC 01.'!#REF!=10,'CIRC 01.'!#REF!*1000,0)</f>
        <v>#REF!</v>
      </c>
      <c r="O21" s="127"/>
      <c r="P21" s="34" t="e">
        <f>IF('CIRC 01.'!#REF!=6,'CIRC 01.'!#REF!*1000,0)</f>
        <v>#REF!</v>
      </c>
      <c r="Q21" s="127"/>
    </row>
    <row r="22" spans="1:17">
      <c r="A22" s="4" t="e">
        <f>'CIRC 01.'!#REF!</f>
        <v>#REF!</v>
      </c>
      <c r="B22" s="34" t="e">
        <f>IF('CIRC 01.'!#REF!=95,'CIRC 01.'!#REF!*1000,0)</f>
        <v>#REF!</v>
      </c>
      <c r="C22" s="127"/>
      <c r="D22" s="34" t="e">
        <f>IF('CIRC 01.'!#REF!=70,'CIRC 01.'!#REF!*1000,0)</f>
        <v>#REF!</v>
      </c>
      <c r="E22" s="127"/>
      <c r="F22" s="34" t="e">
        <f>IF('CIRC 01.'!#REF!=50,'CIRC 01.'!#REF!*1000,0)</f>
        <v>#REF!</v>
      </c>
      <c r="G22" s="127"/>
      <c r="H22" s="34" t="e">
        <f>IF('CIRC 01.'!#REF!=35,'CIRC 01.'!#REF!*1000,0)</f>
        <v>#REF!</v>
      </c>
      <c r="I22" s="127"/>
      <c r="J22" s="34" t="e">
        <f>IF('CIRC 01.'!#REF!=25,'CIRC 01.'!#REF!*1000,0)</f>
        <v>#REF!</v>
      </c>
      <c r="K22" s="127"/>
      <c r="L22" s="34" t="e">
        <f>IF('CIRC 01.'!#REF!=16,'CIRC 01.'!#REF!*1000,0)</f>
        <v>#REF!</v>
      </c>
      <c r="M22" s="127"/>
      <c r="N22" s="34" t="e">
        <f>IF('CIRC 01.'!#REF!=10,'CIRC 01.'!#REF!*1000,0)</f>
        <v>#REF!</v>
      </c>
      <c r="O22" s="127"/>
      <c r="P22" s="34" t="e">
        <f>IF('CIRC 01.'!#REF!=6,'CIRC 01.'!#REF!*1000,0)</f>
        <v>#REF!</v>
      </c>
      <c r="Q22" s="127"/>
    </row>
    <row r="23" spans="1:17">
      <c r="A23" s="4" t="e">
        <f>'CIRC 01.'!#REF!</f>
        <v>#REF!</v>
      </c>
      <c r="B23" s="34" t="e">
        <f>IF('CIRC 01.'!#REF!=95,'CIRC 01.'!#REF!*1000,0)</f>
        <v>#REF!</v>
      </c>
      <c r="C23" s="127"/>
      <c r="D23" s="34" t="e">
        <f>IF('CIRC 01.'!#REF!=70,'CIRC 01.'!#REF!*1000,0)</f>
        <v>#REF!</v>
      </c>
      <c r="E23" s="127"/>
      <c r="F23" s="34" t="e">
        <f>IF('CIRC 01.'!#REF!=50,'CIRC 01.'!#REF!*1000,0)</f>
        <v>#REF!</v>
      </c>
      <c r="G23" s="127"/>
      <c r="H23" s="34" t="e">
        <f>IF('CIRC 01.'!#REF!=35,'CIRC 01.'!#REF!*1000,0)</f>
        <v>#REF!</v>
      </c>
      <c r="I23" s="127"/>
      <c r="J23" s="34" t="e">
        <f>IF('CIRC 01.'!#REF!=25,'CIRC 01.'!#REF!*1000,0)</f>
        <v>#REF!</v>
      </c>
      <c r="K23" s="127"/>
      <c r="L23" s="34" t="e">
        <f>IF('CIRC 01.'!#REF!=16,'CIRC 01.'!#REF!*1000,0)</f>
        <v>#REF!</v>
      </c>
      <c r="M23" s="127"/>
      <c r="N23" s="34" t="e">
        <f>IF('CIRC 01.'!#REF!=10,'CIRC 01.'!#REF!*1000,0)</f>
        <v>#REF!</v>
      </c>
      <c r="O23" s="127"/>
      <c r="P23" s="34" t="e">
        <f>IF('CIRC 01.'!#REF!=6,'CIRC 01.'!#REF!*1000,0)</f>
        <v>#REF!</v>
      </c>
      <c r="Q23" s="127"/>
    </row>
    <row r="24" spans="1:17">
      <c r="A24" s="4" t="e">
        <f>'CIRC 01.'!#REF!</f>
        <v>#REF!</v>
      </c>
      <c r="B24" s="34" t="e">
        <f>IF('CIRC 01.'!#REF!=95,'CIRC 01.'!#REF!*1000,0)</f>
        <v>#REF!</v>
      </c>
      <c r="C24" s="127"/>
      <c r="D24" s="34" t="e">
        <f>IF('CIRC 01.'!#REF!=70,'CIRC 01.'!#REF!*1000,0)</f>
        <v>#REF!</v>
      </c>
      <c r="E24" s="127"/>
      <c r="F24" s="34" t="e">
        <f>IF('CIRC 01.'!#REF!=50,'CIRC 01.'!#REF!*1000,0)</f>
        <v>#REF!</v>
      </c>
      <c r="G24" s="127"/>
      <c r="H24" s="34" t="e">
        <f>IF('CIRC 01.'!#REF!=35,'CIRC 01.'!#REF!*1000,0)</f>
        <v>#REF!</v>
      </c>
      <c r="I24" s="127"/>
      <c r="J24" s="34" t="e">
        <f>IF('CIRC 01.'!#REF!=25,'CIRC 01.'!#REF!*1000,0)</f>
        <v>#REF!</v>
      </c>
      <c r="K24" s="127"/>
      <c r="L24" s="34" t="e">
        <f>IF('CIRC 01.'!#REF!=16,'CIRC 01.'!#REF!*1000,0)</f>
        <v>#REF!</v>
      </c>
      <c r="M24" s="127"/>
      <c r="N24" s="34" t="e">
        <f>IF('CIRC 01.'!#REF!=10,'CIRC 01.'!#REF!*1000,0)</f>
        <v>#REF!</v>
      </c>
      <c r="O24" s="127"/>
      <c r="P24" s="34" t="e">
        <f>IF('CIRC 01.'!#REF!=6,'CIRC 01.'!#REF!*1000,0)</f>
        <v>#REF!</v>
      </c>
      <c r="Q24" s="127"/>
    </row>
    <row r="25" spans="1:17">
      <c r="A25" s="4" t="e">
        <f>'CIRC 01.'!#REF!</f>
        <v>#REF!</v>
      </c>
      <c r="B25" s="34" t="e">
        <f>IF('CIRC 01.'!#REF!=95,'CIRC 01.'!#REF!*1000,0)</f>
        <v>#REF!</v>
      </c>
      <c r="C25" s="127"/>
      <c r="D25" s="34" t="e">
        <f>IF('CIRC 01.'!#REF!=70,'CIRC 01.'!#REF!*1000,0)</f>
        <v>#REF!</v>
      </c>
      <c r="E25" s="127"/>
      <c r="F25" s="34" t="e">
        <f>IF('CIRC 01.'!#REF!=50,'CIRC 01.'!#REF!*1000,0)</f>
        <v>#REF!</v>
      </c>
      <c r="G25" s="127"/>
      <c r="H25" s="34" t="e">
        <f>IF('CIRC 01.'!#REF!=35,'CIRC 01.'!#REF!*1000,0)</f>
        <v>#REF!</v>
      </c>
      <c r="I25" s="127"/>
      <c r="J25" s="34" t="e">
        <f>IF('CIRC 01.'!#REF!=25,'CIRC 01.'!#REF!*1000,0)</f>
        <v>#REF!</v>
      </c>
      <c r="K25" s="127"/>
      <c r="L25" s="34" t="e">
        <f>IF('CIRC 01.'!#REF!=16,'CIRC 01.'!#REF!*1000,0)</f>
        <v>#REF!</v>
      </c>
      <c r="M25" s="127"/>
      <c r="N25" s="34" t="e">
        <f>IF('CIRC 01.'!#REF!=10,'CIRC 01.'!#REF!*1000,0)</f>
        <v>#REF!</v>
      </c>
      <c r="O25" s="127"/>
      <c r="P25" s="34" t="e">
        <f>IF('CIRC 01.'!#REF!=6,'CIRC 01.'!#REF!*1000,0)</f>
        <v>#REF!</v>
      </c>
      <c r="Q25" s="127"/>
    </row>
    <row r="26" spans="1:17">
      <c r="A26" s="4" t="e">
        <f>'CIRC 01.'!#REF!</f>
        <v>#REF!</v>
      </c>
      <c r="B26" s="34" t="e">
        <f>IF('CIRC 01.'!#REF!=95,'CIRC 01.'!#REF!*1000,0)</f>
        <v>#REF!</v>
      </c>
      <c r="C26" s="127"/>
      <c r="D26" s="34" t="e">
        <f>IF('CIRC 01.'!#REF!=70,'CIRC 01.'!#REF!*1000,0)</f>
        <v>#REF!</v>
      </c>
      <c r="E26" s="127"/>
      <c r="F26" s="34" t="e">
        <f>IF('CIRC 01.'!#REF!=50,'CIRC 01.'!#REF!*1000,0)</f>
        <v>#REF!</v>
      </c>
      <c r="G26" s="127"/>
      <c r="H26" s="34" t="e">
        <f>IF('CIRC 01.'!#REF!=35,'CIRC 01.'!#REF!*1000,0)</f>
        <v>#REF!</v>
      </c>
      <c r="I26" s="127"/>
      <c r="J26" s="34" t="e">
        <f>IF('CIRC 01.'!#REF!=25,'CIRC 01.'!#REF!*1000,0)</f>
        <v>#REF!</v>
      </c>
      <c r="K26" s="127"/>
      <c r="L26" s="34" t="e">
        <f>IF('CIRC 01.'!#REF!=16,'CIRC 01.'!#REF!*1000,0)</f>
        <v>#REF!</v>
      </c>
      <c r="M26" s="127"/>
      <c r="N26" s="34" t="e">
        <f>IF('CIRC 01.'!#REF!=10,'CIRC 01.'!#REF!*1000,0)</f>
        <v>#REF!</v>
      </c>
      <c r="O26" s="127"/>
      <c r="P26" s="34" t="e">
        <f>IF('CIRC 01.'!#REF!=6,'CIRC 01.'!#REF!*1000,0)</f>
        <v>#REF!</v>
      </c>
      <c r="Q26" s="127"/>
    </row>
    <row r="27" spans="1:17">
      <c r="A27" s="4" t="e">
        <f>'CIRC 01.'!#REF!</f>
        <v>#REF!</v>
      </c>
      <c r="B27" s="34" t="e">
        <f>IF('CIRC 01.'!#REF!=95,'CIRC 01.'!#REF!*1000,0)</f>
        <v>#REF!</v>
      </c>
      <c r="C27" s="127"/>
      <c r="D27" s="34" t="e">
        <f>IF('CIRC 01.'!#REF!=70,'CIRC 01.'!#REF!*1000,0)</f>
        <v>#REF!</v>
      </c>
      <c r="E27" s="127"/>
      <c r="F27" s="34" t="e">
        <f>IF('CIRC 01.'!#REF!=50,'CIRC 01.'!#REF!*1000,0)</f>
        <v>#REF!</v>
      </c>
      <c r="G27" s="127"/>
      <c r="H27" s="34" t="e">
        <f>IF('CIRC 01.'!#REF!=35,'CIRC 01.'!#REF!*1000,0)</f>
        <v>#REF!</v>
      </c>
      <c r="I27" s="127"/>
      <c r="J27" s="34" t="e">
        <f>IF('CIRC 01.'!#REF!=25,'CIRC 01.'!#REF!*1000,0)</f>
        <v>#REF!</v>
      </c>
      <c r="K27" s="127"/>
      <c r="L27" s="34" t="e">
        <f>IF('CIRC 01.'!#REF!=16,'CIRC 01.'!#REF!*1000,0)</f>
        <v>#REF!</v>
      </c>
      <c r="M27" s="127"/>
      <c r="N27" s="34" t="e">
        <f>IF('CIRC 01.'!#REF!=10,'CIRC 01.'!#REF!*1000,0)</f>
        <v>#REF!</v>
      </c>
      <c r="O27" s="127"/>
      <c r="P27" s="34" t="e">
        <f>IF('CIRC 01.'!#REF!=6,'CIRC 01.'!#REF!*1000,0)</f>
        <v>#REF!</v>
      </c>
      <c r="Q27" s="127"/>
    </row>
    <row r="28" spans="1:17">
      <c r="A28" s="4" t="e">
        <f>'CIRC 01.'!#REF!</f>
        <v>#REF!</v>
      </c>
      <c r="B28" s="34" t="e">
        <f>IF('CIRC 01.'!#REF!=95,'CIRC 01.'!#REF!*1000,0)</f>
        <v>#REF!</v>
      </c>
      <c r="C28" s="127"/>
      <c r="D28" s="34" t="e">
        <f>IF('CIRC 01.'!#REF!=70,'CIRC 01.'!#REF!*1000,0)</f>
        <v>#REF!</v>
      </c>
      <c r="E28" s="127"/>
      <c r="F28" s="34" t="e">
        <f>IF('CIRC 01.'!#REF!=50,'CIRC 01.'!#REF!*1000,0)</f>
        <v>#REF!</v>
      </c>
      <c r="G28" s="127"/>
      <c r="H28" s="34" t="e">
        <f>IF('CIRC 01.'!#REF!=35,'CIRC 01.'!#REF!*1000,0)</f>
        <v>#REF!</v>
      </c>
      <c r="I28" s="127"/>
      <c r="J28" s="34" t="e">
        <f>IF('CIRC 01.'!#REF!=25,'CIRC 01.'!#REF!*1000,0)</f>
        <v>#REF!</v>
      </c>
      <c r="K28" s="127"/>
      <c r="L28" s="34" t="e">
        <f>IF('CIRC 01.'!#REF!=16,'CIRC 01.'!#REF!*1000,0)</f>
        <v>#REF!</v>
      </c>
      <c r="M28" s="127"/>
      <c r="N28" s="34" t="e">
        <f>IF('CIRC 01.'!#REF!=10,'CIRC 01.'!#REF!*1000,0)</f>
        <v>#REF!</v>
      </c>
      <c r="O28" s="127"/>
      <c r="P28" s="34" t="e">
        <f>IF('CIRC 01.'!#REF!=6,'CIRC 01.'!#REF!*1000,0)</f>
        <v>#REF!</v>
      </c>
      <c r="Q28" s="127"/>
    </row>
    <row r="29" spans="1:17">
      <c r="A29" s="4" t="e">
        <f>'CIRC 01.'!#REF!</f>
        <v>#REF!</v>
      </c>
      <c r="B29" s="34" t="e">
        <f>IF('CIRC 01.'!#REF!=95,'CIRC 01.'!#REF!*1000,0)</f>
        <v>#REF!</v>
      </c>
      <c r="C29" s="127"/>
      <c r="D29" s="34" t="e">
        <f>IF('CIRC 01.'!#REF!=70,'CIRC 01.'!#REF!*1000,0)</f>
        <v>#REF!</v>
      </c>
      <c r="E29" s="127"/>
      <c r="F29" s="34" t="e">
        <f>IF('CIRC 01.'!#REF!=50,'CIRC 01.'!#REF!*1000,0)</f>
        <v>#REF!</v>
      </c>
      <c r="G29" s="127"/>
      <c r="H29" s="34" t="e">
        <f>IF('CIRC 01.'!#REF!=35,'CIRC 01.'!#REF!*1000,0)</f>
        <v>#REF!</v>
      </c>
      <c r="I29" s="127"/>
      <c r="J29" s="34" t="e">
        <f>IF('CIRC 01.'!#REF!=25,'CIRC 01.'!#REF!*1000,0)</f>
        <v>#REF!</v>
      </c>
      <c r="K29" s="127"/>
      <c r="L29" s="34" t="e">
        <f>IF('CIRC 01.'!#REF!=16,'CIRC 01.'!#REF!*1000,0)</f>
        <v>#REF!</v>
      </c>
      <c r="M29" s="127"/>
      <c r="N29" s="34" t="e">
        <f>IF('CIRC 01.'!#REF!=10,'CIRC 01.'!#REF!*1000,0)</f>
        <v>#REF!</v>
      </c>
      <c r="O29" s="127"/>
      <c r="P29" s="34" t="e">
        <f>IF('CIRC 01.'!#REF!=6,'CIRC 01.'!#REF!*1000,0)</f>
        <v>#REF!</v>
      </c>
      <c r="Q29" s="127"/>
    </row>
    <row r="30" spans="1:17">
      <c r="A30" s="4" t="e">
        <f>'CIRC 01.'!#REF!</f>
        <v>#REF!</v>
      </c>
      <c r="B30" s="34" t="e">
        <f>IF('CIRC 01.'!#REF!=95,'CIRC 01.'!#REF!*1000,0)</f>
        <v>#REF!</v>
      </c>
      <c r="C30" s="127"/>
      <c r="D30" s="34" t="e">
        <f>IF('CIRC 01.'!#REF!=70,'CIRC 01.'!#REF!*1000,0)</f>
        <v>#REF!</v>
      </c>
      <c r="E30" s="127"/>
      <c r="F30" s="34" t="e">
        <f>IF('CIRC 01.'!#REF!=50,'CIRC 01.'!#REF!*1000,0)</f>
        <v>#REF!</v>
      </c>
      <c r="G30" s="127"/>
      <c r="H30" s="34" t="e">
        <f>IF('CIRC 01.'!#REF!=35,'CIRC 01.'!#REF!*1000,0)</f>
        <v>#REF!</v>
      </c>
      <c r="I30" s="127"/>
      <c r="J30" s="34" t="e">
        <f>IF('CIRC 01.'!#REF!=25,'CIRC 01.'!#REF!*1000,0)</f>
        <v>#REF!</v>
      </c>
      <c r="K30" s="127"/>
      <c r="L30" s="34" t="e">
        <f>IF('CIRC 01.'!#REF!=16,'CIRC 01.'!#REF!*1000,0)</f>
        <v>#REF!</v>
      </c>
      <c r="M30" s="127"/>
      <c r="N30" s="34" t="e">
        <f>IF('CIRC 01.'!#REF!=10,'CIRC 01.'!#REF!*1000,0)</f>
        <v>#REF!</v>
      </c>
      <c r="O30" s="127"/>
      <c r="P30" s="34" t="e">
        <f>IF('CIRC 01.'!#REF!=6,'CIRC 01.'!#REF!*1000,0)</f>
        <v>#REF!</v>
      </c>
      <c r="Q30" s="127"/>
    </row>
    <row r="31" spans="1:17">
      <c r="A31" s="4" t="e">
        <f>'CIRC 01.'!#REF!</f>
        <v>#REF!</v>
      </c>
      <c r="B31" s="34" t="e">
        <f>IF('CIRC 01.'!#REF!=95,'CIRC 01.'!#REF!*1000,0)</f>
        <v>#REF!</v>
      </c>
      <c r="C31" s="127"/>
      <c r="D31" s="34" t="e">
        <f>IF('CIRC 01.'!#REF!=70,'CIRC 01.'!#REF!*1000,0)</f>
        <v>#REF!</v>
      </c>
      <c r="E31" s="127"/>
      <c r="F31" s="34" t="e">
        <f>IF('CIRC 01.'!#REF!=50,'CIRC 01.'!#REF!*1000,0)</f>
        <v>#REF!</v>
      </c>
      <c r="G31" s="127"/>
      <c r="H31" s="34" t="e">
        <f>IF('CIRC 01.'!#REF!=35,'CIRC 01.'!#REF!*1000,0)</f>
        <v>#REF!</v>
      </c>
      <c r="I31" s="127"/>
      <c r="J31" s="34" t="e">
        <f>IF('CIRC 01.'!#REF!=25,'CIRC 01.'!#REF!*1000,0)</f>
        <v>#REF!</v>
      </c>
      <c r="K31" s="127"/>
      <c r="L31" s="34" t="e">
        <f>IF('CIRC 01.'!#REF!=16,'CIRC 01.'!#REF!*1000,0)</f>
        <v>#REF!</v>
      </c>
      <c r="M31" s="127"/>
      <c r="N31" s="34" t="e">
        <f>IF('CIRC 01.'!#REF!=10,'CIRC 01.'!#REF!*1000,0)</f>
        <v>#REF!</v>
      </c>
      <c r="O31" s="127"/>
      <c r="P31" s="34" t="e">
        <f>IF('CIRC 01.'!#REF!=6,'CIRC 01.'!#REF!*1000,0)</f>
        <v>#REF!</v>
      </c>
      <c r="Q31" s="127"/>
    </row>
    <row r="32" spans="1:17">
      <c r="A32" s="4" t="e">
        <f>'CIRC 01.'!#REF!</f>
        <v>#REF!</v>
      </c>
      <c r="B32" s="34" t="e">
        <f>IF('CIRC 01.'!#REF!=95,'CIRC 01.'!#REF!*1000,0)</f>
        <v>#REF!</v>
      </c>
      <c r="C32" s="127"/>
      <c r="D32" s="34" t="e">
        <f>IF('CIRC 01.'!#REF!=70,'CIRC 01.'!#REF!*1000,0)</f>
        <v>#REF!</v>
      </c>
      <c r="E32" s="127"/>
      <c r="F32" s="34" t="e">
        <f>IF('CIRC 01.'!#REF!=50,'CIRC 01.'!#REF!*1000,0)</f>
        <v>#REF!</v>
      </c>
      <c r="G32" s="127"/>
      <c r="H32" s="34" t="e">
        <f>IF('CIRC 01.'!#REF!=35,'CIRC 01.'!#REF!*1000,0)</f>
        <v>#REF!</v>
      </c>
      <c r="I32" s="127"/>
      <c r="J32" s="34" t="e">
        <f>IF('CIRC 01.'!#REF!=25,'CIRC 01.'!#REF!*1000,0)</f>
        <v>#REF!</v>
      </c>
      <c r="K32" s="127"/>
      <c r="L32" s="34" t="e">
        <f>IF('CIRC 01.'!#REF!=16,'CIRC 01.'!#REF!*1000,0)</f>
        <v>#REF!</v>
      </c>
      <c r="M32" s="127"/>
      <c r="N32" s="34" t="e">
        <f>IF('CIRC 01.'!#REF!=10,'CIRC 01.'!#REF!*1000,0)</f>
        <v>#REF!</v>
      </c>
      <c r="O32" s="127"/>
      <c r="P32" s="34" t="e">
        <f>IF('CIRC 01.'!#REF!=6,'CIRC 01.'!#REF!*1000,0)</f>
        <v>#REF!</v>
      </c>
      <c r="Q32" s="127"/>
    </row>
    <row r="33" spans="1:17">
      <c r="A33" s="4" t="e">
        <f>'CIRC 01.'!#REF!</f>
        <v>#REF!</v>
      </c>
      <c r="B33" s="34" t="e">
        <f>IF('CIRC 01.'!#REF!=95,'CIRC 01.'!#REF!*1000,0)</f>
        <v>#REF!</v>
      </c>
      <c r="C33" s="127"/>
      <c r="D33" s="34" t="e">
        <f>IF('CIRC 01.'!#REF!=70,'CIRC 01.'!#REF!*1000,0)</f>
        <v>#REF!</v>
      </c>
      <c r="E33" s="127"/>
      <c r="F33" s="34" t="e">
        <f>IF('CIRC 01.'!#REF!=50,'CIRC 01.'!#REF!*1000,0)</f>
        <v>#REF!</v>
      </c>
      <c r="G33" s="127"/>
      <c r="H33" s="34" t="e">
        <f>IF('CIRC 01.'!#REF!=35,'CIRC 01.'!#REF!*1000,0)</f>
        <v>#REF!</v>
      </c>
      <c r="I33" s="127"/>
      <c r="J33" s="34" t="e">
        <f>IF('CIRC 01.'!#REF!=25,'CIRC 01.'!#REF!*1000,0)</f>
        <v>#REF!</v>
      </c>
      <c r="K33" s="127"/>
      <c r="L33" s="34" t="e">
        <f>IF('CIRC 01.'!#REF!=16,'CIRC 01.'!#REF!*1000,0)</f>
        <v>#REF!</v>
      </c>
      <c r="M33" s="127"/>
      <c r="N33" s="34" t="e">
        <f>IF('CIRC 01.'!#REF!=10,'CIRC 01.'!#REF!*1000,0)</f>
        <v>#REF!</v>
      </c>
      <c r="O33" s="127"/>
      <c r="P33" s="34" t="e">
        <f>IF('CIRC 01.'!#REF!=6,'CIRC 01.'!#REF!*1000,0)</f>
        <v>#REF!</v>
      </c>
      <c r="Q33" s="127"/>
    </row>
    <row r="34" spans="1:17">
      <c r="A34" s="4" t="e">
        <f>'CIRC 01.'!#REF!</f>
        <v>#REF!</v>
      </c>
      <c r="B34" s="34" t="e">
        <f>IF('CIRC 01.'!#REF!=95,'CIRC 01.'!#REF!*1000,0)</f>
        <v>#REF!</v>
      </c>
      <c r="C34" s="127"/>
      <c r="D34" s="34" t="e">
        <f>IF('CIRC 01.'!#REF!=70,'CIRC 01.'!#REF!*1000,0)</f>
        <v>#REF!</v>
      </c>
      <c r="E34" s="127"/>
      <c r="F34" s="34" t="e">
        <f>IF('CIRC 01.'!#REF!=50,'CIRC 01.'!#REF!*1000,0)</f>
        <v>#REF!</v>
      </c>
      <c r="G34" s="127"/>
      <c r="H34" s="34" t="e">
        <f>IF('CIRC 01.'!#REF!=35,'CIRC 01.'!#REF!*1000,0)</f>
        <v>#REF!</v>
      </c>
      <c r="I34" s="127"/>
      <c r="J34" s="34" t="e">
        <f>IF('CIRC 01.'!#REF!=25,'CIRC 01.'!#REF!*1000,0)</f>
        <v>#REF!</v>
      </c>
      <c r="K34" s="127"/>
      <c r="L34" s="34" t="e">
        <f>IF('CIRC 01.'!#REF!=16,'CIRC 01.'!#REF!*1000,0)</f>
        <v>#REF!</v>
      </c>
      <c r="M34" s="127"/>
      <c r="N34" s="34" t="e">
        <f>IF('CIRC 01.'!#REF!=10,'CIRC 01.'!#REF!*1000,0)</f>
        <v>#REF!</v>
      </c>
      <c r="O34" s="127"/>
      <c r="P34" s="34" t="e">
        <f>IF('CIRC 01.'!#REF!=6,'CIRC 01.'!#REF!*1000,0)</f>
        <v>#REF!</v>
      </c>
      <c r="Q34" s="127"/>
    </row>
    <row r="35" spans="1:17">
      <c r="A35" s="4" t="e">
        <f>'CIRC 01.'!#REF!</f>
        <v>#REF!</v>
      </c>
      <c r="B35" s="34" t="e">
        <f>IF('CIRC 01.'!#REF!=95,'CIRC 01.'!#REF!*1000,0)</f>
        <v>#REF!</v>
      </c>
      <c r="C35" s="127"/>
      <c r="D35" s="34" t="e">
        <f>IF('CIRC 01.'!#REF!=70,'CIRC 01.'!#REF!*1000,0)</f>
        <v>#REF!</v>
      </c>
      <c r="E35" s="127"/>
      <c r="F35" s="34" t="e">
        <f>IF('CIRC 01.'!#REF!=50,'CIRC 01.'!#REF!*1000,0)</f>
        <v>#REF!</v>
      </c>
      <c r="G35" s="127"/>
      <c r="H35" s="34" t="e">
        <f>IF('CIRC 01.'!#REF!=35,'CIRC 01.'!#REF!*1000,0)</f>
        <v>#REF!</v>
      </c>
      <c r="I35" s="127"/>
      <c r="J35" s="34" t="e">
        <f>IF('CIRC 01.'!#REF!=25,'CIRC 01.'!#REF!*1000,0)</f>
        <v>#REF!</v>
      </c>
      <c r="K35" s="127"/>
      <c r="L35" s="34" t="e">
        <f>IF('CIRC 01.'!#REF!=16,'CIRC 01.'!#REF!*1000,0)</f>
        <v>#REF!</v>
      </c>
      <c r="M35" s="127"/>
      <c r="N35" s="34" t="e">
        <f>IF('CIRC 01.'!#REF!=10,'CIRC 01.'!#REF!*1000,0)</f>
        <v>#REF!</v>
      </c>
      <c r="O35" s="127"/>
      <c r="P35" s="34" t="e">
        <f>IF('CIRC 01.'!#REF!=6,'CIRC 01.'!#REF!*1000,0)</f>
        <v>#REF!</v>
      </c>
      <c r="Q35" s="127"/>
    </row>
    <row r="36" spans="1:17">
      <c r="A36" s="4" t="e">
        <f>'CIRC 01.'!#REF!</f>
        <v>#REF!</v>
      </c>
      <c r="B36" s="34" t="e">
        <f>IF('CIRC 01.'!#REF!=95,'CIRC 01.'!#REF!*1000,0)</f>
        <v>#REF!</v>
      </c>
      <c r="C36" s="127"/>
      <c r="D36" s="34" t="e">
        <f>IF('CIRC 01.'!#REF!=70,'CIRC 01.'!#REF!*1000,0)</f>
        <v>#REF!</v>
      </c>
      <c r="E36" s="127"/>
      <c r="F36" s="34" t="e">
        <f>IF('CIRC 01.'!#REF!=50,'CIRC 01.'!#REF!*1000,0)</f>
        <v>#REF!</v>
      </c>
      <c r="G36" s="127"/>
      <c r="H36" s="34" t="e">
        <f>IF('CIRC 01.'!#REF!=35,'CIRC 01.'!#REF!*1000,0)</f>
        <v>#REF!</v>
      </c>
      <c r="I36" s="127"/>
      <c r="J36" s="34" t="e">
        <f>IF('CIRC 01.'!#REF!=25,'CIRC 01.'!#REF!*1000,0)</f>
        <v>#REF!</v>
      </c>
      <c r="K36" s="127"/>
      <c r="L36" s="34" t="e">
        <f>IF('CIRC 01.'!#REF!=16,'CIRC 01.'!#REF!*1000,0)</f>
        <v>#REF!</v>
      </c>
      <c r="M36" s="127"/>
      <c r="N36" s="34" t="e">
        <f>IF('CIRC 01.'!#REF!=10,'CIRC 01.'!#REF!*1000,0)</f>
        <v>#REF!</v>
      </c>
      <c r="O36" s="127"/>
      <c r="P36" s="34" t="e">
        <f>IF('CIRC 01.'!#REF!=6,'CIRC 01.'!#REF!*1000,0)</f>
        <v>#REF!</v>
      </c>
      <c r="Q36" s="127"/>
    </row>
    <row r="37" spans="1:17">
      <c r="A37" s="4" t="e">
        <f>'CIRC 01.'!#REF!</f>
        <v>#REF!</v>
      </c>
      <c r="B37" s="34" t="e">
        <f>IF('CIRC 01.'!#REF!=95,'CIRC 01.'!#REF!*1000,0)</f>
        <v>#REF!</v>
      </c>
      <c r="C37" s="127"/>
      <c r="D37" s="34" t="e">
        <f>IF('CIRC 01.'!#REF!=70,'CIRC 01.'!#REF!*1000,0)</f>
        <v>#REF!</v>
      </c>
      <c r="E37" s="127"/>
      <c r="F37" s="34" t="e">
        <f>IF('CIRC 01.'!#REF!=50,'CIRC 01.'!#REF!*1000,0)</f>
        <v>#REF!</v>
      </c>
      <c r="G37" s="127"/>
      <c r="H37" s="34" t="e">
        <f>IF('CIRC 01.'!#REF!=35,'CIRC 01.'!#REF!*1000,0)</f>
        <v>#REF!</v>
      </c>
      <c r="I37" s="127"/>
      <c r="J37" s="34" t="e">
        <f>IF('CIRC 01.'!#REF!=25,'CIRC 01.'!#REF!*1000,0)</f>
        <v>#REF!</v>
      </c>
      <c r="K37" s="127"/>
      <c r="L37" s="34" t="e">
        <f>IF('CIRC 01.'!#REF!=16,'CIRC 01.'!#REF!*1000,0)</f>
        <v>#REF!</v>
      </c>
      <c r="M37" s="127"/>
      <c r="N37" s="34" t="e">
        <f>IF('CIRC 01.'!#REF!=10,'CIRC 01.'!#REF!*1000,0)</f>
        <v>#REF!</v>
      </c>
      <c r="O37" s="127"/>
      <c r="P37" s="34" t="e">
        <f>IF('CIRC 01.'!#REF!=6,'CIRC 01.'!#REF!*1000,0)</f>
        <v>#REF!</v>
      </c>
      <c r="Q37" s="127"/>
    </row>
    <row r="38" spans="1:17">
      <c r="A38" s="4" t="e">
        <f>'CIRC 01.'!#REF!</f>
        <v>#REF!</v>
      </c>
      <c r="B38" s="34" t="e">
        <f>IF('CIRC 01.'!#REF!=95,'CIRC 01.'!#REF!*1000,0)</f>
        <v>#REF!</v>
      </c>
      <c r="C38" s="127"/>
      <c r="D38" s="34" t="e">
        <f>IF('CIRC 01.'!#REF!=70,'CIRC 01.'!#REF!*1000,0)</f>
        <v>#REF!</v>
      </c>
      <c r="E38" s="127"/>
      <c r="F38" s="34" t="e">
        <f>IF('CIRC 01.'!#REF!=50,'CIRC 01.'!#REF!*1000,0)</f>
        <v>#REF!</v>
      </c>
      <c r="G38" s="127"/>
      <c r="H38" s="34" t="e">
        <f>IF('CIRC 01.'!#REF!=35,'CIRC 01.'!#REF!*1000,0)</f>
        <v>#REF!</v>
      </c>
      <c r="I38" s="127"/>
      <c r="J38" s="34" t="e">
        <f>IF('CIRC 01.'!#REF!=25,'CIRC 01.'!#REF!*1000,0)</f>
        <v>#REF!</v>
      </c>
      <c r="K38" s="127"/>
      <c r="L38" s="34" t="e">
        <f>IF('CIRC 01.'!#REF!=16,'CIRC 01.'!#REF!*1000,0)</f>
        <v>#REF!</v>
      </c>
      <c r="M38" s="127"/>
      <c r="N38" s="34" t="e">
        <f>IF('CIRC 01.'!#REF!=10,'CIRC 01.'!#REF!*1000,0)</f>
        <v>#REF!</v>
      </c>
      <c r="O38" s="127"/>
      <c r="P38" s="34" t="e">
        <f>IF('CIRC 01.'!#REF!=6,'CIRC 01.'!#REF!*1000,0)</f>
        <v>#REF!</v>
      </c>
      <c r="Q38" s="127"/>
    </row>
    <row r="39" spans="1:17">
      <c r="A39" s="4" t="e">
        <f>'CIRC 01.'!#REF!</f>
        <v>#REF!</v>
      </c>
      <c r="B39" s="34" t="e">
        <f>IF('CIRC 01.'!#REF!=95,'CIRC 01.'!#REF!*1000,0)</f>
        <v>#REF!</v>
      </c>
      <c r="C39" s="127"/>
      <c r="D39" s="34" t="e">
        <f>IF('CIRC 01.'!#REF!=70,'CIRC 01.'!#REF!*1000,0)</f>
        <v>#REF!</v>
      </c>
      <c r="E39" s="127"/>
      <c r="F39" s="34" t="e">
        <f>IF('CIRC 01.'!#REF!=50,'CIRC 01.'!#REF!*1000,0)</f>
        <v>#REF!</v>
      </c>
      <c r="G39" s="127"/>
      <c r="H39" s="34" t="e">
        <f>IF('CIRC 01.'!#REF!=35,'CIRC 01.'!#REF!*1000,0)</f>
        <v>#REF!</v>
      </c>
      <c r="I39" s="127"/>
      <c r="J39" s="34" t="e">
        <f>IF('CIRC 01.'!#REF!=25,'CIRC 01.'!#REF!*1000,0)</f>
        <v>#REF!</v>
      </c>
      <c r="K39" s="127"/>
      <c r="L39" s="34" t="e">
        <f>IF('CIRC 01.'!#REF!=16,'CIRC 01.'!#REF!*1000,0)</f>
        <v>#REF!</v>
      </c>
      <c r="M39" s="127"/>
      <c r="N39" s="34" t="e">
        <f>IF('CIRC 01.'!#REF!=10,'CIRC 01.'!#REF!*1000,0)</f>
        <v>#REF!</v>
      </c>
      <c r="O39" s="127"/>
      <c r="P39" s="34" t="e">
        <f>IF('CIRC 01.'!#REF!=6,'CIRC 01.'!#REF!*1000,0)</f>
        <v>#REF!</v>
      </c>
      <c r="Q39" s="127"/>
    </row>
    <row r="40" spans="1:17">
      <c r="A40" s="4" t="e">
        <f>'CIRC 01.'!#REF!</f>
        <v>#REF!</v>
      </c>
      <c r="B40" s="34" t="e">
        <f>IF('CIRC 01.'!#REF!=95,'CIRC 01.'!#REF!*1000,0)</f>
        <v>#REF!</v>
      </c>
      <c r="C40" s="127"/>
      <c r="D40" s="34" t="e">
        <f>IF('CIRC 01.'!#REF!=70,'CIRC 01.'!#REF!*1000,0)</f>
        <v>#REF!</v>
      </c>
      <c r="E40" s="127"/>
      <c r="F40" s="34" t="e">
        <f>IF('CIRC 01.'!#REF!=50,'CIRC 01.'!#REF!*1000,0)</f>
        <v>#REF!</v>
      </c>
      <c r="G40" s="127"/>
      <c r="H40" s="34" t="e">
        <f>IF('CIRC 01.'!#REF!=35,'CIRC 01.'!#REF!*1000,0)</f>
        <v>#REF!</v>
      </c>
      <c r="I40" s="127"/>
      <c r="J40" s="34" t="e">
        <f>IF('CIRC 01.'!#REF!=25,'CIRC 01.'!#REF!*1000,0)</f>
        <v>#REF!</v>
      </c>
      <c r="K40" s="127"/>
      <c r="L40" s="34" t="e">
        <f>IF('CIRC 01.'!#REF!=16,'CIRC 01.'!#REF!*1000,0)</f>
        <v>#REF!</v>
      </c>
      <c r="M40" s="127"/>
      <c r="N40" s="34" t="e">
        <f>IF('CIRC 01.'!#REF!=10,'CIRC 01.'!#REF!*1000,0)</f>
        <v>#REF!</v>
      </c>
      <c r="O40" s="127"/>
      <c r="P40" s="34" t="e">
        <f>IF('CIRC 01.'!#REF!=6,'CIRC 01.'!#REF!*1000,0)</f>
        <v>#REF!</v>
      </c>
      <c r="Q40" s="127"/>
    </row>
    <row r="41" spans="1:17">
      <c r="A41" s="4" t="e">
        <f>'CIRC 01.'!#REF!</f>
        <v>#REF!</v>
      </c>
      <c r="B41" s="34" t="e">
        <f>IF('CIRC 01.'!#REF!=95,'CIRC 01.'!#REF!*1000,0)</f>
        <v>#REF!</v>
      </c>
      <c r="C41" s="127"/>
      <c r="D41" s="34" t="e">
        <f>IF('CIRC 01.'!#REF!=70,'CIRC 01.'!#REF!*1000,0)</f>
        <v>#REF!</v>
      </c>
      <c r="E41" s="127"/>
      <c r="F41" s="34" t="e">
        <f>IF('CIRC 01.'!#REF!=50,'CIRC 01.'!#REF!*1000,0)</f>
        <v>#REF!</v>
      </c>
      <c r="G41" s="127"/>
      <c r="H41" s="34" t="e">
        <f>IF('CIRC 01.'!#REF!=35,'CIRC 01.'!#REF!*1000,0)</f>
        <v>#REF!</v>
      </c>
      <c r="I41" s="127"/>
      <c r="J41" s="34" t="e">
        <f>IF('CIRC 01.'!#REF!=25,'CIRC 01.'!#REF!*1000,0)</f>
        <v>#REF!</v>
      </c>
      <c r="K41" s="127"/>
      <c r="L41" s="34" t="e">
        <f>IF('CIRC 01.'!#REF!=16,'CIRC 01.'!#REF!*1000,0)</f>
        <v>#REF!</v>
      </c>
      <c r="M41" s="127"/>
      <c r="N41" s="34" t="e">
        <f>IF('CIRC 01.'!#REF!=10,'CIRC 01.'!#REF!*1000,0)</f>
        <v>#REF!</v>
      </c>
      <c r="O41" s="127"/>
      <c r="P41" s="34" t="e">
        <f>IF('CIRC 01.'!#REF!=6,'CIRC 01.'!#REF!*1000,0)</f>
        <v>#REF!</v>
      </c>
      <c r="Q41" s="127"/>
    </row>
    <row r="42" spans="1:17">
      <c r="A42" s="4" t="e">
        <f>'CIRC 01.'!#REF!</f>
        <v>#REF!</v>
      </c>
      <c r="B42" s="34" t="e">
        <f>IF('CIRC 01.'!#REF!=95,'CIRC 01.'!#REF!*1000,0)</f>
        <v>#REF!</v>
      </c>
      <c r="C42" s="127"/>
      <c r="D42" s="34" t="e">
        <f>IF('CIRC 01.'!#REF!=70,'CIRC 01.'!#REF!*1000,0)</f>
        <v>#REF!</v>
      </c>
      <c r="E42" s="127"/>
      <c r="F42" s="34" t="e">
        <f>IF('CIRC 01.'!#REF!=50,'CIRC 01.'!#REF!*1000,0)</f>
        <v>#REF!</v>
      </c>
      <c r="G42" s="127"/>
      <c r="H42" s="34" t="e">
        <f>IF('CIRC 01.'!#REF!=35,'CIRC 01.'!#REF!*1000,0)</f>
        <v>#REF!</v>
      </c>
      <c r="I42" s="127"/>
      <c r="J42" s="34" t="e">
        <f>IF('CIRC 01.'!#REF!=25,'CIRC 01.'!#REF!*1000,0)</f>
        <v>#REF!</v>
      </c>
      <c r="K42" s="127"/>
      <c r="L42" s="34" t="e">
        <f>IF('CIRC 01.'!#REF!=16,'CIRC 01.'!#REF!*1000,0)</f>
        <v>#REF!</v>
      </c>
      <c r="M42" s="127"/>
      <c r="N42" s="34" t="e">
        <f>IF('CIRC 01.'!#REF!=10,'CIRC 01.'!#REF!*1000,0)</f>
        <v>#REF!</v>
      </c>
      <c r="O42" s="127"/>
      <c r="P42" s="34" t="e">
        <f>IF('CIRC 01.'!#REF!=6,'CIRC 01.'!#REF!*1000,0)</f>
        <v>#REF!</v>
      </c>
      <c r="Q42" s="127"/>
    </row>
    <row r="43" spans="1:17">
      <c r="A43" s="4" t="e">
        <f>'CIRC 01.'!#REF!</f>
        <v>#REF!</v>
      </c>
      <c r="B43" s="34" t="e">
        <f>IF('CIRC 01.'!#REF!=95,'CIRC 01.'!#REF!*1000,0)</f>
        <v>#REF!</v>
      </c>
      <c r="C43" s="127"/>
      <c r="D43" s="34" t="e">
        <f>IF('CIRC 01.'!#REF!=70,'CIRC 01.'!#REF!*1000,0)</f>
        <v>#REF!</v>
      </c>
      <c r="E43" s="127"/>
      <c r="F43" s="34" t="e">
        <f>IF('CIRC 01.'!#REF!=50,'CIRC 01.'!#REF!*1000,0)</f>
        <v>#REF!</v>
      </c>
      <c r="G43" s="127"/>
      <c r="H43" s="34" t="e">
        <f>IF('CIRC 01.'!#REF!=35,'CIRC 01.'!#REF!*1000,0)</f>
        <v>#REF!</v>
      </c>
      <c r="I43" s="127"/>
      <c r="J43" s="34" t="e">
        <f>IF('CIRC 01.'!#REF!=25,'CIRC 01.'!#REF!*1000,0)</f>
        <v>#REF!</v>
      </c>
      <c r="K43" s="127"/>
      <c r="L43" s="34" t="e">
        <f>IF('CIRC 01.'!#REF!=16,'CIRC 01.'!#REF!*1000,0)</f>
        <v>#REF!</v>
      </c>
      <c r="M43" s="127"/>
      <c r="N43" s="34" t="e">
        <f>IF('CIRC 01.'!#REF!=10,'CIRC 01.'!#REF!*1000,0)</f>
        <v>#REF!</v>
      </c>
      <c r="O43" s="127"/>
      <c r="P43" s="34" t="e">
        <f>IF('CIRC 01.'!#REF!=6,'CIRC 01.'!#REF!*1000,0)</f>
        <v>#REF!</v>
      </c>
      <c r="Q43" s="127"/>
    </row>
    <row r="44" spans="1:17">
      <c r="A44" s="4" t="e">
        <f>'CIRC 01.'!#REF!</f>
        <v>#REF!</v>
      </c>
      <c r="B44" s="34" t="e">
        <f>IF('CIRC 01.'!#REF!=95,'CIRC 01.'!#REF!*1000,0)</f>
        <v>#REF!</v>
      </c>
      <c r="C44" s="127"/>
      <c r="D44" s="34" t="e">
        <f>IF('CIRC 01.'!#REF!=70,'CIRC 01.'!#REF!*1000,0)</f>
        <v>#REF!</v>
      </c>
      <c r="E44" s="127"/>
      <c r="F44" s="34" t="e">
        <f>IF('CIRC 01.'!#REF!=50,'CIRC 01.'!#REF!*1000,0)</f>
        <v>#REF!</v>
      </c>
      <c r="G44" s="127"/>
      <c r="H44" s="34" t="e">
        <f>IF('CIRC 01.'!#REF!=35,'CIRC 01.'!#REF!*1000,0)</f>
        <v>#REF!</v>
      </c>
      <c r="I44" s="127"/>
      <c r="J44" s="34" t="e">
        <f>IF('CIRC 01.'!#REF!=25,'CIRC 01.'!#REF!*1000,0)</f>
        <v>#REF!</v>
      </c>
      <c r="K44" s="127"/>
      <c r="L44" s="34" t="e">
        <f>IF('CIRC 01.'!#REF!=16,'CIRC 01.'!#REF!*1000,0)</f>
        <v>#REF!</v>
      </c>
      <c r="M44" s="127"/>
      <c r="N44" s="34" t="e">
        <f>IF('CIRC 01.'!#REF!=10,'CIRC 01.'!#REF!*1000,0)</f>
        <v>#REF!</v>
      </c>
      <c r="O44" s="127"/>
      <c r="P44" s="34" t="e">
        <f>IF('CIRC 01.'!#REF!=6,'CIRC 01.'!#REF!*1000,0)</f>
        <v>#REF!</v>
      </c>
      <c r="Q44" s="127"/>
    </row>
    <row r="45" spans="1:17">
      <c r="A45" s="4" t="e">
        <f>'CIRC 01.'!#REF!</f>
        <v>#REF!</v>
      </c>
      <c r="B45" s="34">
        <f>IF('CIRC 01.'!H41=95,'CIRC 01.'!B41*1000,0)</f>
        <v>0</v>
      </c>
      <c r="C45" s="127"/>
      <c r="D45" s="34">
        <f>IF('CIRC 01.'!H41=70,'CIRC 01.'!B41*1000,0)</f>
        <v>0</v>
      </c>
      <c r="E45" s="127"/>
      <c r="F45" s="34">
        <f>IF('CIRC 01.'!H41=50,'CIRC 01.'!B41*1000,0)</f>
        <v>0</v>
      </c>
      <c r="G45" s="127"/>
      <c r="H45" s="34">
        <f>IF('CIRC 01.'!H41=35,'CIRC 01.'!B41*1000,0)</f>
        <v>0</v>
      </c>
      <c r="I45" s="127"/>
      <c r="J45" s="34">
        <f>IF('CIRC 01.'!J41=25,'CIRC 01.'!D41*1000,0)</f>
        <v>0</v>
      </c>
      <c r="K45" s="127"/>
      <c r="L45" s="34">
        <f>IF('CIRC 01.'!L41=16,'CIRC 01.'!F41*1000,0)</f>
        <v>0</v>
      </c>
      <c r="M45" s="127"/>
      <c r="N45" s="34">
        <f>IF('CIRC 01.'!N41=10,'CIRC 01.'!H41*1000,0)</f>
        <v>0</v>
      </c>
      <c r="O45" s="127"/>
      <c r="P45" s="34">
        <f>IF('CIRC 01.'!P41=6,'CIRC 01.'!J41*1000,0)</f>
        <v>0</v>
      </c>
      <c r="Q45" s="127"/>
    </row>
    <row r="46" spans="1:17">
      <c r="A46" s="4" t="e">
        <f>'CIRC 01.'!#REF!</f>
        <v>#REF!</v>
      </c>
      <c r="B46" s="34" t="e">
        <f>IF('CIRC 01.'!#REF!=95,'CIRC 01.'!#REF!*1000,0)</f>
        <v>#REF!</v>
      </c>
      <c r="C46" s="127"/>
      <c r="D46" s="34" t="e">
        <f>IF('CIRC 01.'!#REF!=70,'CIRC 01.'!#REF!*1000,0)</f>
        <v>#REF!</v>
      </c>
      <c r="E46" s="127"/>
      <c r="F46" s="34" t="e">
        <f>IF('CIRC 01.'!#REF!=50,'CIRC 01.'!#REF!*1000,0)</f>
        <v>#REF!</v>
      </c>
      <c r="G46" s="127"/>
      <c r="H46" s="34" t="e">
        <f>IF('CIRC 01.'!#REF!=35,'CIRC 01.'!#REF!*1000,0)</f>
        <v>#REF!</v>
      </c>
      <c r="I46" s="127"/>
      <c r="J46" s="34" t="e">
        <f>IF('CIRC 01.'!#REF!=25,'CIRC 01.'!#REF!*1000,0)</f>
        <v>#REF!</v>
      </c>
      <c r="K46" s="127"/>
      <c r="L46" s="34" t="e">
        <f>IF('CIRC 01.'!#REF!=16,'CIRC 01.'!#REF!*1000,0)</f>
        <v>#REF!</v>
      </c>
      <c r="M46" s="127"/>
      <c r="N46" s="34" t="e">
        <f>IF('CIRC 01.'!#REF!=10,'CIRC 01.'!#REF!*1000,0)</f>
        <v>#REF!</v>
      </c>
      <c r="O46" s="127"/>
      <c r="P46" s="34" t="e">
        <f>IF('CIRC 01.'!#REF!=6,'CIRC 01.'!#REF!*1000,0)</f>
        <v>#REF!</v>
      </c>
      <c r="Q46" s="127"/>
    </row>
    <row r="47" spans="1:17">
      <c r="A47" s="4" t="e">
        <f>'CIRC 01.'!#REF!</f>
        <v>#REF!</v>
      </c>
      <c r="B47" s="34" t="e">
        <f>IF('CIRC 01.'!#REF!=95,'CIRC 01.'!#REF!*1000,0)</f>
        <v>#REF!</v>
      </c>
      <c r="C47" s="127"/>
      <c r="D47" s="34" t="e">
        <f>IF('CIRC 01.'!#REF!=70,'CIRC 01.'!#REF!*1000,0)</f>
        <v>#REF!</v>
      </c>
      <c r="E47" s="127"/>
      <c r="F47" s="34" t="e">
        <f>IF('CIRC 01.'!#REF!=50,'CIRC 01.'!#REF!*1000,0)</f>
        <v>#REF!</v>
      </c>
      <c r="G47" s="127"/>
      <c r="H47" s="34" t="e">
        <f>IF('CIRC 01.'!#REF!=35,'CIRC 01.'!#REF!*1000,0)</f>
        <v>#REF!</v>
      </c>
      <c r="I47" s="127"/>
      <c r="J47" s="34" t="e">
        <f>IF('CIRC 01.'!#REF!=25,'CIRC 01.'!#REF!*1000,0)</f>
        <v>#REF!</v>
      </c>
      <c r="K47" s="127"/>
      <c r="L47" s="34" t="e">
        <f>IF('CIRC 01.'!#REF!=16,'CIRC 01.'!#REF!*1000,0)</f>
        <v>#REF!</v>
      </c>
      <c r="M47" s="127"/>
      <c r="N47" s="34" t="e">
        <f>IF('CIRC 01.'!#REF!=10,'CIRC 01.'!#REF!*1000,0)</f>
        <v>#REF!</v>
      </c>
      <c r="O47" s="127"/>
      <c r="P47" s="34" t="e">
        <f>IF('CIRC 01.'!#REF!=6,'CIRC 01.'!#REF!*1000,0)</f>
        <v>#REF!</v>
      </c>
      <c r="Q47" s="127"/>
    </row>
    <row r="48" spans="1:17">
      <c r="A48" s="4" t="e">
        <f>'CIRC 01.'!#REF!</f>
        <v>#REF!</v>
      </c>
      <c r="B48" s="34" t="e">
        <f>IF('CIRC 01.'!#REF!=95,'CIRC 01.'!#REF!*1000,0)</f>
        <v>#REF!</v>
      </c>
      <c r="C48" s="127"/>
      <c r="D48" s="34" t="e">
        <f>IF('CIRC 01.'!#REF!=70,'CIRC 01.'!#REF!*1000,0)</f>
        <v>#REF!</v>
      </c>
      <c r="E48" s="127"/>
      <c r="F48" s="34" t="e">
        <f>IF('CIRC 01.'!#REF!=50,'CIRC 01.'!#REF!*1000,0)</f>
        <v>#REF!</v>
      </c>
      <c r="G48" s="127"/>
      <c r="H48" s="34" t="e">
        <f>IF('CIRC 01.'!#REF!=35,'CIRC 01.'!#REF!*1000,0)</f>
        <v>#REF!</v>
      </c>
      <c r="I48" s="127"/>
      <c r="J48" s="34" t="e">
        <f>IF('CIRC 01.'!#REF!=25,'CIRC 01.'!#REF!*1000,0)</f>
        <v>#REF!</v>
      </c>
      <c r="K48" s="127"/>
      <c r="L48" s="34" t="e">
        <f>IF('CIRC 01.'!#REF!=16,'CIRC 01.'!#REF!*1000,0)</f>
        <v>#REF!</v>
      </c>
      <c r="M48" s="127"/>
      <c r="N48" s="34" t="e">
        <f>IF('CIRC 01.'!#REF!=10,'CIRC 01.'!#REF!*1000,0)</f>
        <v>#REF!</v>
      </c>
      <c r="O48" s="127"/>
      <c r="P48" s="34" t="e">
        <f>IF('CIRC 01.'!#REF!=6,'CIRC 01.'!#REF!*1000,0)</f>
        <v>#REF!</v>
      </c>
      <c r="Q48" s="127"/>
    </row>
    <row r="49" spans="1:17">
      <c r="A49" s="4" t="e">
        <f>'CIRC 01.'!#REF!</f>
        <v>#REF!</v>
      </c>
      <c r="B49" s="34" t="e">
        <f>IF('CIRC 01.'!#REF!=95,'CIRC 01.'!#REF!*1000,0)</f>
        <v>#REF!</v>
      </c>
      <c r="C49" s="127"/>
      <c r="D49" s="34" t="e">
        <f>IF('CIRC 01.'!#REF!=70,'CIRC 01.'!#REF!*1000,0)</f>
        <v>#REF!</v>
      </c>
      <c r="E49" s="127"/>
      <c r="F49" s="34" t="e">
        <f>IF('CIRC 01.'!#REF!=50,'CIRC 01.'!#REF!*1000,0)</f>
        <v>#REF!</v>
      </c>
      <c r="G49" s="127"/>
      <c r="H49" s="34" t="e">
        <f>IF('CIRC 01.'!#REF!=35,'CIRC 01.'!#REF!*1000,0)</f>
        <v>#REF!</v>
      </c>
      <c r="I49" s="127"/>
      <c r="J49" s="34" t="e">
        <f>IF('CIRC 01.'!#REF!=25,'CIRC 01.'!#REF!*1000,0)</f>
        <v>#REF!</v>
      </c>
      <c r="K49" s="127"/>
      <c r="L49" s="34" t="e">
        <f>IF('CIRC 01.'!#REF!=16,'CIRC 01.'!#REF!*1000,0)</f>
        <v>#REF!</v>
      </c>
      <c r="M49" s="127"/>
      <c r="N49" s="34" t="e">
        <f>IF('CIRC 01.'!#REF!=10,'CIRC 01.'!#REF!*1000,0)</f>
        <v>#REF!</v>
      </c>
      <c r="O49" s="127"/>
      <c r="P49" s="34" t="e">
        <f>IF('CIRC 01.'!#REF!=6,'CIRC 01.'!#REF!*1000,0)</f>
        <v>#REF!</v>
      </c>
      <c r="Q49" s="127"/>
    </row>
    <row r="50" spans="1:17">
      <c r="A50" s="4" t="e">
        <f>'CIRC 01.'!#REF!</f>
        <v>#REF!</v>
      </c>
      <c r="B50" s="34" t="e">
        <f>IF('CIRC 01.'!#REF!=95,'CIRC 01.'!#REF!*1000,0)</f>
        <v>#REF!</v>
      </c>
      <c r="C50" s="127"/>
      <c r="D50" s="34" t="e">
        <f>IF('CIRC 01.'!#REF!=70,'CIRC 01.'!#REF!*1000,0)</f>
        <v>#REF!</v>
      </c>
      <c r="E50" s="127"/>
      <c r="F50" s="34" t="e">
        <f>IF('CIRC 01.'!#REF!=50,'CIRC 01.'!#REF!*1000,0)</f>
        <v>#REF!</v>
      </c>
      <c r="G50" s="127"/>
      <c r="H50" s="34" t="e">
        <f>IF('CIRC 01.'!#REF!=35,'CIRC 01.'!#REF!*1000,0)</f>
        <v>#REF!</v>
      </c>
      <c r="I50" s="127"/>
      <c r="J50" s="34" t="e">
        <f>IF('CIRC 01.'!#REF!=25,'CIRC 01.'!#REF!*1000,0)</f>
        <v>#REF!</v>
      </c>
      <c r="K50" s="127"/>
      <c r="L50" s="34" t="e">
        <f>IF('CIRC 01.'!#REF!=16,'CIRC 01.'!#REF!*1000,0)</f>
        <v>#REF!</v>
      </c>
      <c r="M50" s="127"/>
      <c r="N50" s="34" t="e">
        <f>IF('CIRC 01.'!#REF!=10,'CIRC 01.'!#REF!*1000,0)</f>
        <v>#REF!</v>
      </c>
      <c r="O50" s="127"/>
      <c r="P50" s="34" t="e">
        <f>IF('CIRC 01.'!#REF!=6,'CIRC 01.'!#REF!*1000,0)</f>
        <v>#REF!</v>
      </c>
      <c r="Q50" s="127"/>
    </row>
    <row r="51" spans="1:17">
      <c r="A51" s="4" t="e">
        <f>'CIRC 01.'!#REF!</f>
        <v>#REF!</v>
      </c>
      <c r="B51" s="34" t="e">
        <f>IF('CIRC 01.'!#REF!=95,'CIRC 01.'!#REF!*1000,0)</f>
        <v>#REF!</v>
      </c>
      <c r="C51" s="127"/>
      <c r="D51" s="34" t="e">
        <f>IF('CIRC 01.'!#REF!=70,'CIRC 01.'!#REF!*1000,0)</f>
        <v>#REF!</v>
      </c>
      <c r="E51" s="127"/>
      <c r="F51" s="34" t="e">
        <f>IF('CIRC 01.'!#REF!=50,'CIRC 01.'!#REF!*1000,0)</f>
        <v>#REF!</v>
      </c>
      <c r="G51" s="127"/>
      <c r="H51" s="34" t="e">
        <f>IF('CIRC 01.'!#REF!=35,'CIRC 01.'!#REF!*1000,0)</f>
        <v>#REF!</v>
      </c>
      <c r="I51" s="127"/>
      <c r="J51" s="34" t="e">
        <f>IF('CIRC 01.'!#REF!=25,'CIRC 01.'!#REF!*1000,0)</f>
        <v>#REF!</v>
      </c>
      <c r="K51" s="127"/>
      <c r="L51" s="34" t="e">
        <f>IF('CIRC 01.'!#REF!=16,'CIRC 01.'!#REF!*1000,0)</f>
        <v>#REF!</v>
      </c>
      <c r="M51" s="127"/>
      <c r="N51" s="34" t="e">
        <f>IF('CIRC 01.'!#REF!=10,'CIRC 01.'!#REF!*1000,0)</f>
        <v>#REF!</v>
      </c>
      <c r="O51" s="127"/>
      <c r="P51" s="34" t="e">
        <f>IF('CIRC 01.'!#REF!=6,'CIRC 01.'!#REF!*1000,0)</f>
        <v>#REF!</v>
      </c>
      <c r="Q51" s="127"/>
    </row>
    <row r="52" spans="1:17">
      <c r="A52" s="4" t="e">
        <f>'CIRC 01.'!#REF!</f>
        <v>#REF!</v>
      </c>
      <c r="B52" s="34" t="e">
        <f>IF('CIRC 01.'!#REF!=95,'CIRC 01.'!#REF!*1000,0)</f>
        <v>#REF!</v>
      </c>
      <c r="C52" s="127"/>
      <c r="D52" s="34" t="e">
        <f>IF('CIRC 01.'!#REF!=70,'CIRC 01.'!#REF!*1000,0)</f>
        <v>#REF!</v>
      </c>
      <c r="E52" s="127"/>
      <c r="F52" s="34" t="e">
        <f>IF('CIRC 01.'!#REF!=50,'CIRC 01.'!#REF!*1000,0)</f>
        <v>#REF!</v>
      </c>
      <c r="G52" s="127"/>
      <c r="H52" s="34" t="e">
        <f>IF('CIRC 01.'!#REF!=35,'CIRC 01.'!#REF!*1000,0)</f>
        <v>#REF!</v>
      </c>
      <c r="I52" s="127"/>
      <c r="J52" s="34" t="e">
        <f>IF('CIRC 01.'!#REF!=25,'CIRC 01.'!#REF!*1000,0)</f>
        <v>#REF!</v>
      </c>
      <c r="K52" s="127"/>
      <c r="L52" s="34" t="e">
        <f>IF('CIRC 01.'!#REF!=16,'CIRC 01.'!#REF!*1000,0)</f>
        <v>#REF!</v>
      </c>
      <c r="M52" s="127"/>
      <c r="N52" s="34" t="e">
        <f>IF('CIRC 01.'!#REF!=10,'CIRC 01.'!#REF!*1000,0)</f>
        <v>#REF!</v>
      </c>
      <c r="O52" s="127"/>
      <c r="P52" s="34" t="e">
        <f>IF('CIRC 01.'!#REF!=6,'CIRC 01.'!#REF!*1000,0)</f>
        <v>#REF!</v>
      </c>
      <c r="Q52" s="127"/>
    </row>
    <row r="53" spans="1:17">
      <c r="A53" s="4" t="e">
        <f>'CIRC 01.'!#REF!</f>
        <v>#REF!</v>
      </c>
      <c r="B53" s="34" t="e">
        <f>IF('CIRC 01.'!#REF!=95,'CIRC 01.'!#REF!*1000,0)</f>
        <v>#REF!</v>
      </c>
      <c r="C53" s="127"/>
      <c r="D53" s="34" t="e">
        <f>IF('CIRC 01.'!#REF!=70,'CIRC 01.'!#REF!*1000,0)</f>
        <v>#REF!</v>
      </c>
      <c r="E53" s="127"/>
      <c r="F53" s="34" t="e">
        <f>IF('CIRC 01.'!#REF!=50,'CIRC 01.'!#REF!*1000,0)</f>
        <v>#REF!</v>
      </c>
      <c r="G53" s="127"/>
      <c r="H53" s="34" t="e">
        <f>IF('CIRC 01.'!#REF!=35,'CIRC 01.'!#REF!*1000,0)</f>
        <v>#REF!</v>
      </c>
      <c r="I53" s="127"/>
      <c r="J53" s="34" t="e">
        <f>IF('CIRC 01.'!#REF!=25,'CIRC 01.'!#REF!*1000,0)</f>
        <v>#REF!</v>
      </c>
      <c r="K53" s="127"/>
      <c r="L53" s="34" t="e">
        <f>IF('CIRC 01.'!#REF!=16,'CIRC 01.'!#REF!*1000,0)</f>
        <v>#REF!</v>
      </c>
      <c r="M53" s="127"/>
      <c r="N53" s="34" t="e">
        <f>IF('CIRC 01.'!#REF!=10,'CIRC 01.'!#REF!*1000,0)</f>
        <v>#REF!</v>
      </c>
      <c r="O53" s="127"/>
      <c r="P53" s="34" t="e">
        <f>IF('CIRC 01.'!#REF!=6,'CIRC 01.'!#REF!*1000,0)</f>
        <v>#REF!</v>
      </c>
      <c r="Q53" s="127"/>
    </row>
    <row r="54" spans="1:17">
      <c r="A54" s="4" t="e">
        <f>'CIRC 01.'!#REF!</f>
        <v>#REF!</v>
      </c>
      <c r="B54" s="34" t="e">
        <f>IF('CIRC 01.'!#REF!=95,'CIRC 01.'!#REF!*1000,0)</f>
        <v>#REF!</v>
      </c>
      <c r="C54" s="127"/>
      <c r="D54" s="34" t="e">
        <f>IF('CIRC 01.'!#REF!=70,'CIRC 01.'!#REF!*1000,0)</f>
        <v>#REF!</v>
      </c>
      <c r="E54" s="127"/>
      <c r="F54" s="34" t="e">
        <f>IF('CIRC 01.'!#REF!=50,'CIRC 01.'!#REF!*1000,0)</f>
        <v>#REF!</v>
      </c>
      <c r="G54" s="127"/>
      <c r="H54" s="34" t="e">
        <f>IF('CIRC 01.'!#REF!=35,'CIRC 01.'!#REF!*1000,0)</f>
        <v>#REF!</v>
      </c>
      <c r="I54" s="127"/>
      <c r="J54" s="34" t="e">
        <f>IF('CIRC 01.'!#REF!=25,'CIRC 01.'!#REF!*1000,0)</f>
        <v>#REF!</v>
      </c>
      <c r="K54" s="127"/>
      <c r="L54" s="34" t="e">
        <f>IF('CIRC 01.'!#REF!=16,'CIRC 01.'!#REF!*1000,0)</f>
        <v>#REF!</v>
      </c>
      <c r="M54" s="127"/>
      <c r="N54" s="34" t="e">
        <f>IF('CIRC 01.'!#REF!=10,'CIRC 01.'!#REF!*1000,0)</f>
        <v>#REF!</v>
      </c>
      <c r="O54" s="127"/>
      <c r="P54" s="34" t="e">
        <f>IF('CIRC 01.'!#REF!=6,'CIRC 01.'!#REF!*1000,0)</f>
        <v>#REF!</v>
      </c>
      <c r="Q54" s="127"/>
    </row>
    <row r="55" spans="1:17">
      <c r="A55" s="4" t="e">
        <f>'CIRC 01.'!#REF!</f>
        <v>#REF!</v>
      </c>
      <c r="B55" s="34" t="e">
        <f>IF('CIRC 01.'!#REF!=95,'CIRC 01.'!#REF!*1000,0)</f>
        <v>#REF!</v>
      </c>
      <c r="C55" s="127"/>
      <c r="D55" s="34" t="e">
        <f>IF('CIRC 01.'!#REF!=70,'CIRC 01.'!#REF!*1000,0)</f>
        <v>#REF!</v>
      </c>
      <c r="E55" s="127"/>
      <c r="F55" s="34" t="e">
        <f>IF('CIRC 01.'!#REF!=50,'CIRC 01.'!#REF!*1000,0)</f>
        <v>#REF!</v>
      </c>
      <c r="G55" s="127"/>
      <c r="H55" s="34" t="e">
        <f>IF('CIRC 01.'!#REF!=35,'CIRC 01.'!#REF!*1000,0)</f>
        <v>#REF!</v>
      </c>
      <c r="I55" s="127"/>
      <c r="J55" s="34" t="e">
        <f>IF('CIRC 01.'!#REF!=25,'CIRC 01.'!#REF!*1000,0)</f>
        <v>#REF!</v>
      </c>
      <c r="K55" s="127"/>
      <c r="L55" s="34" t="e">
        <f>IF('CIRC 01.'!#REF!=16,'CIRC 01.'!#REF!*1000,0)</f>
        <v>#REF!</v>
      </c>
      <c r="M55" s="127"/>
      <c r="N55" s="34" t="e">
        <f>IF('CIRC 01.'!#REF!=10,'CIRC 01.'!#REF!*1000,0)</f>
        <v>#REF!</v>
      </c>
      <c r="O55" s="127"/>
      <c r="P55" s="34" t="e">
        <f>IF('CIRC 01.'!#REF!=6,'CIRC 01.'!#REF!*1000,0)</f>
        <v>#REF!</v>
      </c>
      <c r="Q55" s="127"/>
    </row>
    <row r="56" spans="1:17">
      <c r="A56" s="4" t="e">
        <f>'CIRC 01.'!#REF!</f>
        <v>#REF!</v>
      </c>
      <c r="B56" s="34" t="e">
        <f>IF('CIRC 01.'!#REF!=95,'CIRC 01.'!#REF!*1000,0)</f>
        <v>#REF!</v>
      </c>
      <c r="C56" s="127"/>
      <c r="D56" s="34" t="e">
        <f>IF('CIRC 01.'!#REF!=70,'CIRC 01.'!#REF!*1000,0)</f>
        <v>#REF!</v>
      </c>
      <c r="E56" s="127"/>
      <c r="F56" s="34" t="e">
        <f>IF('CIRC 01.'!#REF!=50,'CIRC 01.'!#REF!*1000,0)</f>
        <v>#REF!</v>
      </c>
      <c r="G56" s="127"/>
      <c r="H56" s="34" t="e">
        <f>IF('CIRC 01.'!#REF!=35,'CIRC 01.'!#REF!*1000,0)</f>
        <v>#REF!</v>
      </c>
      <c r="I56" s="127"/>
      <c r="J56" s="34" t="e">
        <f>IF('CIRC 01.'!#REF!=25,'CIRC 01.'!#REF!*1000,0)</f>
        <v>#REF!</v>
      </c>
      <c r="K56" s="127"/>
      <c r="L56" s="34" t="e">
        <f>IF('CIRC 01.'!#REF!=16,'CIRC 01.'!#REF!*1000,0)</f>
        <v>#REF!</v>
      </c>
      <c r="M56" s="127"/>
      <c r="N56" s="34" t="e">
        <f>IF('CIRC 01.'!#REF!=10,'CIRC 01.'!#REF!*1000,0)</f>
        <v>#REF!</v>
      </c>
      <c r="O56" s="127"/>
      <c r="P56" s="34" t="e">
        <f>IF('CIRC 01.'!#REF!=6,'CIRC 01.'!#REF!*1000,0)</f>
        <v>#REF!</v>
      </c>
      <c r="Q56" s="127"/>
    </row>
    <row r="57" spans="1:17">
      <c r="A57" s="4" t="e">
        <f>'CIRC 01.'!#REF!</f>
        <v>#REF!</v>
      </c>
      <c r="B57" s="34" t="e">
        <f>IF('CIRC 01.'!#REF!=95,'CIRC 01.'!#REF!*1000,0)</f>
        <v>#REF!</v>
      </c>
      <c r="C57" s="127"/>
      <c r="D57" s="34" t="e">
        <f>IF('CIRC 01.'!#REF!=70,'CIRC 01.'!#REF!*1000,0)</f>
        <v>#REF!</v>
      </c>
      <c r="E57" s="127"/>
      <c r="F57" s="34" t="e">
        <f>IF('CIRC 01.'!#REF!=50,'CIRC 01.'!#REF!*1000,0)</f>
        <v>#REF!</v>
      </c>
      <c r="G57" s="127"/>
      <c r="H57" s="34" t="e">
        <f>IF('CIRC 01.'!#REF!=35,'CIRC 01.'!#REF!*1000,0)</f>
        <v>#REF!</v>
      </c>
      <c r="I57" s="127"/>
      <c r="J57" s="34" t="e">
        <f>IF('CIRC 01.'!#REF!=25,'CIRC 01.'!#REF!*1000,0)</f>
        <v>#REF!</v>
      </c>
      <c r="K57" s="127"/>
      <c r="L57" s="34" t="e">
        <f>IF('CIRC 01.'!#REF!=16,'CIRC 01.'!#REF!*1000,0)</f>
        <v>#REF!</v>
      </c>
      <c r="M57" s="127"/>
      <c r="N57" s="34" t="e">
        <f>IF('CIRC 01.'!#REF!=10,'CIRC 01.'!#REF!*1000,0)</f>
        <v>#REF!</v>
      </c>
      <c r="O57" s="127"/>
      <c r="P57" s="34" t="e">
        <f>IF('CIRC 01.'!#REF!=6,'CIRC 01.'!#REF!*1000,0)</f>
        <v>#REF!</v>
      </c>
      <c r="Q57" s="127"/>
    </row>
    <row r="58" spans="1:17">
      <c r="A58" s="4" t="e">
        <f>'CIRC 01.'!#REF!</f>
        <v>#REF!</v>
      </c>
      <c r="B58" s="34" t="e">
        <f>IF('CIRC 01.'!#REF!=95,'CIRC 01.'!#REF!*1000,0)</f>
        <v>#REF!</v>
      </c>
      <c r="C58" s="127"/>
      <c r="D58" s="34" t="e">
        <f>IF('CIRC 01.'!#REF!=70,'CIRC 01.'!#REF!*1000,0)</f>
        <v>#REF!</v>
      </c>
      <c r="E58" s="127"/>
      <c r="F58" s="34" t="e">
        <f>IF('CIRC 01.'!#REF!=50,'CIRC 01.'!#REF!*1000,0)</f>
        <v>#REF!</v>
      </c>
      <c r="G58" s="127"/>
      <c r="H58" s="34" t="e">
        <f>IF('CIRC 01.'!#REF!=35,'CIRC 01.'!#REF!*1000,0)</f>
        <v>#REF!</v>
      </c>
      <c r="I58" s="127"/>
      <c r="J58" s="34" t="e">
        <f>IF('CIRC 01.'!#REF!=25,'CIRC 01.'!#REF!*1000,0)</f>
        <v>#REF!</v>
      </c>
      <c r="K58" s="127"/>
      <c r="L58" s="34" t="e">
        <f>IF('CIRC 01.'!#REF!=16,'CIRC 01.'!#REF!*1000,0)</f>
        <v>#REF!</v>
      </c>
      <c r="M58" s="127"/>
      <c r="N58" s="34" t="e">
        <f>IF('CIRC 01.'!#REF!=10,'CIRC 01.'!#REF!*1000,0)</f>
        <v>#REF!</v>
      </c>
      <c r="O58" s="127"/>
      <c r="P58" s="34" t="e">
        <f>IF('CIRC 01.'!#REF!=6,'CIRC 01.'!#REF!*1000,0)</f>
        <v>#REF!</v>
      </c>
      <c r="Q58" s="127"/>
    </row>
    <row r="59" spans="1:17">
      <c r="A59" s="4" t="e">
        <f>'CIRC 01.'!#REF!</f>
        <v>#REF!</v>
      </c>
      <c r="B59" s="34" t="e">
        <f>IF('CIRC 01.'!#REF!=95,'CIRC 01.'!#REF!*1000,0)</f>
        <v>#REF!</v>
      </c>
      <c r="C59" s="127"/>
      <c r="D59" s="34" t="e">
        <f>IF('CIRC 01.'!#REF!=70,'CIRC 01.'!#REF!*1000,0)</f>
        <v>#REF!</v>
      </c>
      <c r="E59" s="127"/>
      <c r="F59" s="34" t="e">
        <f>IF('CIRC 01.'!#REF!=50,'CIRC 01.'!#REF!*1000,0)</f>
        <v>#REF!</v>
      </c>
      <c r="G59" s="127"/>
      <c r="H59" s="34" t="e">
        <f>IF('CIRC 01.'!#REF!=35,'CIRC 01.'!#REF!*1000,0)</f>
        <v>#REF!</v>
      </c>
      <c r="I59" s="127"/>
      <c r="J59" s="34" t="e">
        <f>IF('CIRC 01.'!#REF!=25,'CIRC 01.'!#REF!*1000,0)</f>
        <v>#REF!</v>
      </c>
      <c r="K59" s="127"/>
      <c r="L59" s="34" t="e">
        <f>IF('CIRC 01.'!#REF!=16,'CIRC 01.'!#REF!*1000,0)</f>
        <v>#REF!</v>
      </c>
      <c r="M59" s="127"/>
      <c r="N59" s="34" t="e">
        <f>IF('CIRC 01.'!#REF!=10,'CIRC 01.'!#REF!*1000,0)</f>
        <v>#REF!</v>
      </c>
      <c r="O59" s="127"/>
      <c r="P59" s="34" t="e">
        <f>IF('CIRC 01.'!#REF!=6,'CIRC 01.'!#REF!*1000,0)</f>
        <v>#REF!</v>
      </c>
      <c r="Q59" s="127"/>
    </row>
    <row r="60" spans="1:17">
      <c r="A60" s="4" t="e">
        <f>'CIRC 01.'!#REF!</f>
        <v>#REF!</v>
      </c>
      <c r="B60" s="34" t="e">
        <f>IF('CIRC 01.'!#REF!=95,'CIRC 01.'!#REF!*1000,0)</f>
        <v>#REF!</v>
      </c>
      <c r="C60" s="127"/>
      <c r="D60" s="34" t="e">
        <f>IF('CIRC 01.'!#REF!=70,'CIRC 01.'!#REF!*1000,0)</f>
        <v>#REF!</v>
      </c>
      <c r="E60" s="127"/>
      <c r="F60" s="34" t="e">
        <f>IF('CIRC 01.'!#REF!=50,'CIRC 01.'!#REF!*1000,0)</f>
        <v>#REF!</v>
      </c>
      <c r="G60" s="127"/>
      <c r="H60" s="34" t="e">
        <f>IF('CIRC 01.'!#REF!=35,'CIRC 01.'!#REF!*1000,0)</f>
        <v>#REF!</v>
      </c>
      <c r="I60" s="127"/>
      <c r="J60" s="34" t="e">
        <f>IF('CIRC 01.'!#REF!=25,'CIRC 01.'!#REF!*1000,0)</f>
        <v>#REF!</v>
      </c>
      <c r="K60" s="127"/>
      <c r="L60" s="34" t="e">
        <f>IF('CIRC 01.'!#REF!=16,'CIRC 01.'!#REF!*1000,0)</f>
        <v>#REF!</v>
      </c>
      <c r="M60" s="127"/>
      <c r="N60" s="34" t="e">
        <f>IF('CIRC 01.'!#REF!=10,'CIRC 01.'!#REF!*1000,0)</f>
        <v>#REF!</v>
      </c>
      <c r="O60" s="127"/>
      <c r="P60" s="34" t="e">
        <f>IF('CIRC 01.'!#REF!=6,'CIRC 01.'!#REF!*1000,0)</f>
        <v>#REF!</v>
      </c>
      <c r="Q60" s="127"/>
    </row>
    <row r="61" spans="1:17">
      <c r="A61" s="4" t="e">
        <f>'CIRC 01.'!#REF!</f>
        <v>#REF!</v>
      </c>
      <c r="B61" s="34" t="e">
        <f>IF('CIRC 01.'!#REF!=95,'CIRC 01.'!#REF!*1000,0)</f>
        <v>#REF!</v>
      </c>
      <c r="C61" s="127"/>
      <c r="D61" s="34" t="e">
        <f>IF('CIRC 01.'!#REF!=70,'CIRC 01.'!#REF!*1000,0)</f>
        <v>#REF!</v>
      </c>
      <c r="E61" s="127"/>
      <c r="F61" s="34" t="e">
        <f>IF('CIRC 01.'!#REF!=50,'CIRC 01.'!#REF!*1000,0)</f>
        <v>#REF!</v>
      </c>
      <c r="G61" s="127"/>
      <c r="H61" s="34" t="e">
        <f>IF('CIRC 01.'!#REF!=35,'CIRC 01.'!#REF!*1000,0)</f>
        <v>#REF!</v>
      </c>
      <c r="I61" s="127"/>
      <c r="J61" s="34" t="e">
        <f>IF('CIRC 01.'!#REF!=25,'CIRC 01.'!#REF!*1000,0)</f>
        <v>#REF!</v>
      </c>
      <c r="K61" s="127"/>
      <c r="L61" s="34" t="e">
        <f>IF('CIRC 01.'!#REF!=16,'CIRC 01.'!#REF!*1000,0)</f>
        <v>#REF!</v>
      </c>
      <c r="M61" s="127"/>
      <c r="N61" s="34" t="e">
        <f>IF('CIRC 01.'!#REF!=10,'CIRC 01.'!#REF!*1000,0)</f>
        <v>#REF!</v>
      </c>
      <c r="O61" s="127"/>
      <c r="P61" s="34" t="e">
        <f>IF('CIRC 01.'!#REF!=6,'CIRC 01.'!#REF!*1000,0)</f>
        <v>#REF!</v>
      </c>
      <c r="Q61" s="127"/>
    </row>
    <row r="62" spans="1:17">
      <c r="A62" s="4" t="e">
        <f>'CIRC 01.'!#REF!</f>
        <v>#REF!</v>
      </c>
      <c r="B62" s="34" t="e">
        <f>IF('CIRC 01.'!#REF!=95,'CIRC 01.'!#REF!*1000,0)</f>
        <v>#REF!</v>
      </c>
      <c r="C62" s="127"/>
      <c r="D62" s="34" t="e">
        <f>IF('CIRC 01.'!#REF!=70,'CIRC 01.'!#REF!*1000,0)</f>
        <v>#REF!</v>
      </c>
      <c r="E62" s="127"/>
      <c r="F62" s="34" t="e">
        <f>IF('CIRC 01.'!#REF!=50,'CIRC 01.'!#REF!*1000,0)</f>
        <v>#REF!</v>
      </c>
      <c r="G62" s="127"/>
      <c r="H62" s="34" t="e">
        <f>IF('CIRC 01.'!#REF!=35,'CIRC 01.'!#REF!*1000,0)</f>
        <v>#REF!</v>
      </c>
      <c r="I62" s="127"/>
      <c r="J62" s="34" t="e">
        <f>IF('CIRC 01.'!#REF!=25,'CIRC 01.'!#REF!*1000,0)</f>
        <v>#REF!</v>
      </c>
      <c r="K62" s="127"/>
      <c r="L62" s="34" t="e">
        <f>IF('CIRC 01.'!#REF!=16,'CIRC 01.'!#REF!*1000,0)</f>
        <v>#REF!</v>
      </c>
      <c r="M62" s="127"/>
      <c r="N62" s="34" t="e">
        <f>IF('CIRC 01.'!#REF!=10,'CIRC 01.'!#REF!*1000,0)</f>
        <v>#REF!</v>
      </c>
      <c r="O62" s="127"/>
      <c r="P62" s="34" t="e">
        <f>IF('CIRC 01.'!#REF!=6,'CIRC 01.'!#REF!*1000,0)</f>
        <v>#REF!</v>
      </c>
      <c r="Q62" s="127"/>
    </row>
    <row r="63" spans="1:17">
      <c r="A63" s="4" t="e">
        <f>'CIRC 01.'!#REF!</f>
        <v>#REF!</v>
      </c>
      <c r="B63" s="34" t="e">
        <f>IF('CIRC 01.'!#REF!=95,'CIRC 01.'!#REF!*1000,0)</f>
        <v>#REF!</v>
      </c>
      <c r="C63" s="127"/>
      <c r="D63" s="34" t="e">
        <f>IF('CIRC 01.'!#REF!=70,'CIRC 01.'!#REF!*1000,0)</f>
        <v>#REF!</v>
      </c>
      <c r="E63" s="127"/>
      <c r="F63" s="34" t="e">
        <f>IF('CIRC 01.'!#REF!=50,'CIRC 01.'!#REF!*1000,0)</f>
        <v>#REF!</v>
      </c>
      <c r="G63" s="127"/>
      <c r="H63" s="34" t="e">
        <f>IF('CIRC 01.'!#REF!=35,'CIRC 01.'!#REF!*1000,0)</f>
        <v>#REF!</v>
      </c>
      <c r="I63" s="127"/>
      <c r="J63" s="34" t="e">
        <f>IF('CIRC 01.'!#REF!=25,'CIRC 01.'!#REF!*1000,0)</f>
        <v>#REF!</v>
      </c>
      <c r="K63" s="127"/>
      <c r="L63" s="34" t="e">
        <f>IF('CIRC 01.'!#REF!=16,'CIRC 01.'!#REF!*1000,0)</f>
        <v>#REF!</v>
      </c>
      <c r="M63" s="127"/>
      <c r="N63" s="34" t="e">
        <f>IF('CIRC 01.'!#REF!=10,'CIRC 01.'!#REF!*1000,0)</f>
        <v>#REF!</v>
      </c>
      <c r="O63" s="127"/>
      <c r="P63" s="34" t="e">
        <f>IF('CIRC 01.'!#REF!=6,'CIRC 01.'!#REF!*1000,0)</f>
        <v>#REF!</v>
      </c>
      <c r="Q63" s="127"/>
    </row>
    <row r="64" spans="1:17">
      <c r="A64" s="4" t="e">
        <f>'CIRC 01.'!#REF!</f>
        <v>#REF!</v>
      </c>
      <c r="B64" s="34" t="e">
        <f>IF('CIRC 01.'!#REF!=95,'CIRC 01.'!#REF!*1000,0)</f>
        <v>#REF!</v>
      </c>
      <c r="C64" s="127"/>
      <c r="D64" s="34" t="e">
        <f>IF('CIRC 01.'!#REF!=70,'CIRC 01.'!#REF!*1000,0)</f>
        <v>#REF!</v>
      </c>
      <c r="E64" s="127"/>
      <c r="F64" s="34" t="e">
        <f>IF('CIRC 01.'!#REF!=50,'CIRC 01.'!#REF!*1000,0)</f>
        <v>#REF!</v>
      </c>
      <c r="G64" s="127"/>
      <c r="H64" s="34" t="e">
        <f>IF('CIRC 01.'!#REF!=35,'CIRC 01.'!#REF!*1000,0)</f>
        <v>#REF!</v>
      </c>
      <c r="I64" s="127"/>
      <c r="J64" s="34" t="e">
        <f>IF('CIRC 01.'!#REF!=25,'CIRC 01.'!#REF!*1000,0)</f>
        <v>#REF!</v>
      </c>
      <c r="K64" s="127"/>
      <c r="L64" s="34" t="e">
        <f>IF('CIRC 01.'!#REF!=16,'CIRC 01.'!#REF!*1000,0)</f>
        <v>#REF!</v>
      </c>
      <c r="M64" s="127"/>
      <c r="N64" s="34" t="e">
        <f>IF('CIRC 01.'!#REF!=10,'CIRC 01.'!#REF!*1000,0)</f>
        <v>#REF!</v>
      </c>
      <c r="O64" s="127"/>
      <c r="P64" s="34" t="e">
        <f>IF('CIRC 01.'!#REF!=6,'CIRC 01.'!#REF!*1000,0)</f>
        <v>#REF!</v>
      </c>
      <c r="Q64" s="127"/>
    </row>
    <row r="65" spans="1:17">
      <c r="A65" s="4" t="e">
        <f>'CIRC 01.'!#REF!</f>
        <v>#REF!</v>
      </c>
      <c r="B65" s="34" t="e">
        <f>IF('CIRC 01.'!#REF!=95,'CIRC 01.'!#REF!*1000,0)</f>
        <v>#REF!</v>
      </c>
      <c r="C65" s="127"/>
      <c r="D65" s="34" t="e">
        <f>IF('CIRC 01.'!#REF!=70,'CIRC 01.'!#REF!*1000,0)</f>
        <v>#REF!</v>
      </c>
      <c r="E65" s="127"/>
      <c r="F65" s="34" t="e">
        <f>IF('CIRC 01.'!#REF!=50,'CIRC 01.'!#REF!*1000,0)</f>
        <v>#REF!</v>
      </c>
      <c r="G65" s="127"/>
      <c r="H65" s="34" t="e">
        <f>IF('CIRC 01.'!#REF!=35,'CIRC 01.'!#REF!*1000,0)</f>
        <v>#REF!</v>
      </c>
      <c r="I65" s="127"/>
      <c r="J65" s="34" t="e">
        <f>IF('CIRC 01.'!#REF!=25,'CIRC 01.'!#REF!*1000,0)</f>
        <v>#REF!</v>
      </c>
      <c r="K65" s="127"/>
      <c r="L65" s="34" t="e">
        <f>IF('CIRC 01.'!#REF!=16,'CIRC 01.'!#REF!*1000,0)</f>
        <v>#REF!</v>
      </c>
      <c r="M65" s="127"/>
      <c r="N65" s="34" t="e">
        <f>IF('CIRC 01.'!#REF!=10,'CIRC 01.'!#REF!*1000,0)</f>
        <v>#REF!</v>
      </c>
      <c r="O65" s="127"/>
      <c r="P65" s="34" t="e">
        <f>IF('CIRC 01.'!#REF!=6,'CIRC 01.'!#REF!*1000,0)</f>
        <v>#REF!</v>
      </c>
      <c r="Q65" s="127"/>
    </row>
    <row r="66" spans="1:17">
      <c r="A66" s="4" t="e">
        <f>'CIRC 01.'!#REF!</f>
        <v>#REF!</v>
      </c>
      <c r="B66" s="34" t="e">
        <f>IF('CIRC 01.'!#REF!=95,'CIRC 01.'!#REF!*1000,0)</f>
        <v>#REF!</v>
      </c>
      <c r="C66" s="127"/>
      <c r="D66" s="34" t="e">
        <f>IF('CIRC 01.'!#REF!=70,'CIRC 01.'!#REF!*1000,0)</f>
        <v>#REF!</v>
      </c>
      <c r="E66" s="127"/>
      <c r="F66" s="34" t="e">
        <f>IF('CIRC 01.'!#REF!=50,'CIRC 01.'!#REF!*1000,0)</f>
        <v>#REF!</v>
      </c>
      <c r="G66" s="127"/>
      <c r="H66" s="34" t="e">
        <f>IF('CIRC 01.'!#REF!=35,'CIRC 01.'!#REF!*1000,0)</f>
        <v>#REF!</v>
      </c>
      <c r="I66" s="127"/>
      <c r="J66" s="34" t="e">
        <f>IF('CIRC 01.'!#REF!=25,'CIRC 01.'!#REF!*1000,0)</f>
        <v>#REF!</v>
      </c>
      <c r="K66" s="127"/>
      <c r="L66" s="34" t="e">
        <f>IF('CIRC 01.'!#REF!=16,'CIRC 01.'!#REF!*1000,0)</f>
        <v>#REF!</v>
      </c>
      <c r="M66" s="127"/>
      <c r="N66" s="34" t="e">
        <f>IF('CIRC 01.'!#REF!=10,'CIRC 01.'!#REF!*1000,0)</f>
        <v>#REF!</v>
      </c>
      <c r="O66" s="127"/>
      <c r="P66" s="34" t="e">
        <f>IF('CIRC 01.'!#REF!=6,'CIRC 01.'!#REF!*1000,0)</f>
        <v>#REF!</v>
      </c>
      <c r="Q66" s="127"/>
    </row>
    <row r="67" spans="1:17">
      <c r="A67" s="4" t="e">
        <f>'CIRC 01.'!#REF!</f>
        <v>#REF!</v>
      </c>
      <c r="B67" s="34" t="e">
        <f>IF('CIRC 01.'!#REF!=95,'CIRC 01.'!#REF!*1000,0)</f>
        <v>#REF!</v>
      </c>
      <c r="C67" s="127"/>
      <c r="D67" s="34" t="e">
        <f>IF('CIRC 01.'!#REF!=70,'CIRC 01.'!#REF!*1000,0)</f>
        <v>#REF!</v>
      </c>
      <c r="E67" s="127"/>
      <c r="F67" s="34" t="e">
        <f>IF('CIRC 01.'!#REF!=50,'CIRC 01.'!#REF!*1000,0)</f>
        <v>#REF!</v>
      </c>
      <c r="G67" s="127"/>
      <c r="H67" s="34" t="e">
        <f>IF('CIRC 01.'!#REF!=35,'CIRC 01.'!#REF!*1000,0)</f>
        <v>#REF!</v>
      </c>
      <c r="I67" s="127"/>
      <c r="J67" s="34" t="e">
        <f>IF('CIRC 01.'!#REF!=25,'CIRC 01.'!#REF!*1000,0)</f>
        <v>#REF!</v>
      </c>
      <c r="K67" s="127"/>
      <c r="L67" s="34" t="e">
        <f>IF('CIRC 01.'!#REF!=16,'CIRC 01.'!#REF!*1000,0)</f>
        <v>#REF!</v>
      </c>
      <c r="M67" s="127"/>
      <c r="N67" s="34" t="e">
        <f>IF('CIRC 01.'!#REF!=10,'CIRC 01.'!#REF!*1000,0)</f>
        <v>#REF!</v>
      </c>
      <c r="O67" s="127"/>
      <c r="P67" s="34" t="e">
        <f>IF('CIRC 01.'!#REF!=6,'CIRC 01.'!#REF!*1000,0)</f>
        <v>#REF!</v>
      </c>
      <c r="Q67" s="127"/>
    </row>
    <row r="68" spans="1:17">
      <c r="A68" s="4" t="e">
        <f>'CIRC 01.'!#REF!</f>
        <v>#REF!</v>
      </c>
      <c r="B68" s="34" t="e">
        <f>IF('CIRC 01.'!#REF!=95,'CIRC 01.'!#REF!*1000,0)</f>
        <v>#REF!</v>
      </c>
      <c r="C68" s="127"/>
      <c r="D68" s="34" t="e">
        <f>IF('CIRC 01.'!#REF!=70,'CIRC 01.'!#REF!*1000,0)</f>
        <v>#REF!</v>
      </c>
      <c r="E68" s="127"/>
      <c r="F68" s="34" t="e">
        <f>IF('CIRC 01.'!#REF!=50,'CIRC 01.'!#REF!*1000,0)</f>
        <v>#REF!</v>
      </c>
      <c r="G68" s="127"/>
      <c r="H68" s="34" t="e">
        <f>IF('CIRC 01.'!#REF!=35,'CIRC 01.'!#REF!*1000,0)</f>
        <v>#REF!</v>
      </c>
      <c r="I68" s="127"/>
      <c r="J68" s="34" t="e">
        <f>IF('CIRC 01.'!#REF!=25,'CIRC 01.'!#REF!*1000,0)</f>
        <v>#REF!</v>
      </c>
      <c r="K68" s="127"/>
      <c r="L68" s="34" t="e">
        <f>IF('CIRC 01.'!#REF!=16,'CIRC 01.'!#REF!*1000,0)</f>
        <v>#REF!</v>
      </c>
      <c r="M68" s="127"/>
      <c r="N68" s="34" t="e">
        <f>IF('CIRC 01.'!#REF!=10,'CIRC 01.'!#REF!*1000,0)</f>
        <v>#REF!</v>
      </c>
      <c r="O68" s="127"/>
      <c r="P68" s="34" t="e">
        <f>IF('CIRC 01.'!#REF!=6,'CIRC 01.'!#REF!*1000,0)</f>
        <v>#REF!</v>
      </c>
      <c r="Q68" s="127"/>
    </row>
    <row r="69" spans="1:17">
      <c r="A69" s="4" t="e">
        <f>'CIRC 01.'!#REF!</f>
        <v>#REF!</v>
      </c>
      <c r="B69" s="34" t="e">
        <f>IF('CIRC 01.'!#REF!=95,'CIRC 01.'!#REF!*1000,0)</f>
        <v>#REF!</v>
      </c>
      <c r="C69" s="127"/>
      <c r="D69" s="34" t="e">
        <f>IF('CIRC 01.'!#REF!=70,'CIRC 01.'!#REF!*1000,0)</f>
        <v>#REF!</v>
      </c>
      <c r="E69" s="127"/>
      <c r="F69" s="34" t="e">
        <f>IF('CIRC 01.'!#REF!=50,'CIRC 01.'!#REF!*1000,0)</f>
        <v>#REF!</v>
      </c>
      <c r="G69" s="127"/>
      <c r="H69" s="34" t="e">
        <f>IF('CIRC 01.'!#REF!=35,'CIRC 01.'!#REF!*1000,0)</f>
        <v>#REF!</v>
      </c>
      <c r="I69" s="127"/>
      <c r="J69" s="34" t="e">
        <f>IF('CIRC 01.'!#REF!=25,'CIRC 01.'!#REF!*1000,0)</f>
        <v>#REF!</v>
      </c>
      <c r="K69" s="127"/>
      <c r="L69" s="34" t="e">
        <f>IF('CIRC 01.'!#REF!=16,'CIRC 01.'!#REF!*1000,0)</f>
        <v>#REF!</v>
      </c>
      <c r="M69" s="127"/>
      <c r="N69" s="34" t="e">
        <f>IF('CIRC 01.'!#REF!=10,'CIRC 01.'!#REF!*1000,0)</f>
        <v>#REF!</v>
      </c>
      <c r="O69" s="127"/>
      <c r="P69" s="34" t="e">
        <f>IF('CIRC 01.'!#REF!=6,'CIRC 01.'!#REF!*1000,0)</f>
        <v>#REF!</v>
      </c>
      <c r="Q69" s="127"/>
    </row>
    <row r="70" spans="1:17">
      <c r="A70" s="4" t="e">
        <f>'CIRC 01.'!#REF!</f>
        <v>#REF!</v>
      </c>
      <c r="B70" s="34" t="e">
        <f>IF('CIRC 01.'!#REF!=95,'CIRC 01.'!#REF!*1000,0)</f>
        <v>#REF!</v>
      </c>
      <c r="C70" s="127"/>
      <c r="D70" s="34" t="e">
        <f>IF('CIRC 01.'!#REF!=70,'CIRC 01.'!#REF!*1000,0)</f>
        <v>#REF!</v>
      </c>
      <c r="E70" s="127"/>
      <c r="F70" s="34" t="e">
        <f>IF('CIRC 01.'!#REF!=50,'CIRC 01.'!#REF!*1000,0)</f>
        <v>#REF!</v>
      </c>
      <c r="G70" s="127"/>
      <c r="H70" s="34" t="e">
        <f>IF('CIRC 01.'!#REF!=35,'CIRC 01.'!#REF!*1000,0)</f>
        <v>#REF!</v>
      </c>
      <c r="I70" s="127"/>
      <c r="J70" s="34" t="e">
        <f>IF('CIRC 01.'!#REF!=25,'CIRC 01.'!#REF!*1000,0)</f>
        <v>#REF!</v>
      </c>
      <c r="K70" s="127"/>
      <c r="L70" s="34" t="e">
        <f>IF('CIRC 01.'!#REF!=16,'CIRC 01.'!#REF!*1000,0)</f>
        <v>#REF!</v>
      </c>
      <c r="M70" s="127"/>
      <c r="N70" s="34" t="e">
        <f>IF('CIRC 01.'!#REF!=10,'CIRC 01.'!#REF!*1000,0)</f>
        <v>#REF!</v>
      </c>
      <c r="O70" s="127"/>
      <c r="P70" s="34" t="e">
        <f>IF('CIRC 01.'!#REF!=6,'CIRC 01.'!#REF!*1000,0)</f>
        <v>#REF!</v>
      </c>
      <c r="Q70" s="127"/>
    </row>
    <row r="71" spans="1:17">
      <c r="A71" s="4" t="e">
        <f>'CIRC 01.'!#REF!</f>
        <v>#REF!</v>
      </c>
      <c r="B71" s="34" t="e">
        <f>IF('CIRC 01.'!#REF!=95,'CIRC 01.'!#REF!*1000,0)</f>
        <v>#REF!</v>
      </c>
      <c r="C71" s="127"/>
      <c r="D71" s="34" t="e">
        <f>IF('CIRC 01.'!#REF!=70,'CIRC 01.'!#REF!*1000,0)</f>
        <v>#REF!</v>
      </c>
      <c r="E71" s="127"/>
      <c r="F71" s="34" t="e">
        <f>IF('CIRC 01.'!#REF!=50,'CIRC 01.'!#REF!*1000,0)</f>
        <v>#REF!</v>
      </c>
      <c r="G71" s="127"/>
      <c r="H71" s="34" t="e">
        <f>IF('CIRC 01.'!#REF!=35,'CIRC 01.'!#REF!*1000,0)</f>
        <v>#REF!</v>
      </c>
      <c r="I71" s="127"/>
      <c r="J71" s="34" t="e">
        <f>IF('CIRC 01.'!#REF!=25,'CIRC 01.'!#REF!*1000,0)</f>
        <v>#REF!</v>
      </c>
      <c r="K71" s="127"/>
      <c r="L71" s="34" t="e">
        <f>IF('CIRC 01.'!#REF!=16,'CIRC 01.'!#REF!*1000,0)</f>
        <v>#REF!</v>
      </c>
      <c r="M71" s="127"/>
      <c r="N71" s="34" t="e">
        <f>IF('CIRC 01.'!#REF!=10,'CIRC 01.'!#REF!*1000,0)</f>
        <v>#REF!</v>
      </c>
      <c r="O71" s="127"/>
      <c r="P71" s="34" t="e">
        <f>IF('CIRC 01.'!#REF!=6,'CIRC 01.'!#REF!*1000,0)</f>
        <v>#REF!</v>
      </c>
      <c r="Q71" s="127"/>
    </row>
    <row r="72" spans="1:17">
      <c r="A72" s="4" t="e">
        <f>'CIRC 01.'!#REF!</f>
        <v>#REF!</v>
      </c>
      <c r="B72" s="34" t="e">
        <f>IF('CIRC 01.'!#REF!=95,'CIRC 01.'!#REF!*1000,0)</f>
        <v>#REF!</v>
      </c>
      <c r="C72" s="127"/>
      <c r="D72" s="34" t="e">
        <f>IF('CIRC 01.'!#REF!=70,'CIRC 01.'!#REF!*1000,0)</f>
        <v>#REF!</v>
      </c>
      <c r="E72" s="127"/>
      <c r="F72" s="34" t="e">
        <f>IF('CIRC 01.'!#REF!=50,'CIRC 01.'!#REF!*1000,0)</f>
        <v>#REF!</v>
      </c>
      <c r="G72" s="127"/>
      <c r="H72" s="34" t="e">
        <f>IF('CIRC 01.'!#REF!=35,'CIRC 01.'!#REF!*1000,0)</f>
        <v>#REF!</v>
      </c>
      <c r="I72" s="127"/>
      <c r="J72" s="34" t="e">
        <f>IF('CIRC 01.'!#REF!=25,'CIRC 01.'!#REF!*1000,0)</f>
        <v>#REF!</v>
      </c>
      <c r="K72" s="127"/>
      <c r="L72" s="34" t="e">
        <f>IF('CIRC 01.'!#REF!=16,'CIRC 01.'!#REF!*1000,0)</f>
        <v>#REF!</v>
      </c>
      <c r="M72" s="127"/>
      <c r="N72" s="34" t="e">
        <f>IF('CIRC 01.'!#REF!=10,'CIRC 01.'!#REF!*1000,0)</f>
        <v>#REF!</v>
      </c>
      <c r="O72" s="127"/>
      <c r="P72" s="34" t="e">
        <f>IF('CIRC 01.'!#REF!=6,'CIRC 01.'!#REF!*1000,0)</f>
        <v>#REF!</v>
      </c>
      <c r="Q72" s="127"/>
    </row>
    <row r="73" spans="1:17">
      <c r="A73" s="4" t="e">
        <f>'CIRC 01.'!#REF!</f>
        <v>#REF!</v>
      </c>
      <c r="B73" s="34" t="e">
        <f>IF('CIRC 01.'!#REF!=95,'CIRC 01.'!#REF!*1000,0)</f>
        <v>#REF!</v>
      </c>
      <c r="C73" s="127"/>
      <c r="D73" s="34" t="e">
        <f>IF('CIRC 01.'!#REF!=70,'CIRC 01.'!#REF!*1000,0)</f>
        <v>#REF!</v>
      </c>
      <c r="E73" s="127"/>
      <c r="F73" s="34" t="e">
        <f>IF('CIRC 01.'!#REF!=50,'CIRC 01.'!#REF!*1000,0)</f>
        <v>#REF!</v>
      </c>
      <c r="G73" s="127"/>
      <c r="H73" s="34" t="e">
        <f>IF('CIRC 01.'!#REF!=35,'CIRC 01.'!#REF!*1000,0)</f>
        <v>#REF!</v>
      </c>
      <c r="I73" s="127"/>
      <c r="J73" s="34" t="e">
        <f>IF('CIRC 01.'!#REF!=25,'CIRC 01.'!#REF!*1000,0)</f>
        <v>#REF!</v>
      </c>
      <c r="K73" s="127"/>
      <c r="L73" s="34" t="e">
        <f>IF('CIRC 01.'!#REF!=16,'CIRC 01.'!#REF!*1000,0)</f>
        <v>#REF!</v>
      </c>
      <c r="M73" s="127"/>
      <c r="N73" s="34" t="e">
        <f>IF('CIRC 01.'!#REF!=10,'CIRC 01.'!#REF!*1000,0)</f>
        <v>#REF!</v>
      </c>
      <c r="O73" s="127"/>
      <c r="P73" s="34" t="e">
        <f>IF('CIRC 01.'!#REF!=6,'CIRC 01.'!#REF!*1000,0)</f>
        <v>#REF!</v>
      </c>
      <c r="Q73" s="127"/>
    </row>
    <row r="74" spans="1:17">
      <c r="A74" s="4" t="e">
        <f>'CIRC 01.'!#REF!</f>
        <v>#REF!</v>
      </c>
      <c r="B74" s="34" t="e">
        <f>IF('CIRC 01.'!#REF!=95,'CIRC 01.'!#REF!*1000,0)</f>
        <v>#REF!</v>
      </c>
      <c r="C74" s="127"/>
      <c r="D74" s="34" t="e">
        <f>IF('CIRC 01.'!#REF!=70,'CIRC 01.'!#REF!*1000,0)</f>
        <v>#REF!</v>
      </c>
      <c r="E74" s="127"/>
      <c r="F74" s="34" t="e">
        <f>IF('CIRC 01.'!#REF!=50,'CIRC 01.'!#REF!*1000,0)</f>
        <v>#REF!</v>
      </c>
      <c r="G74" s="127"/>
      <c r="H74" s="34" t="e">
        <f>IF('CIRC 01.'!#REF!=35,'CIRC 01.'!#REF!*1000,0)</f>
        <v>#REF!</v>
      </c>
      <c r="I74" s="127"/>
      <c r="J74" s="34" t="e">
        <f>IF('CIRC 01.'!#REF!=25,'CIRC 01.'!#REF!*1000,0)</f>
        <v>#REF!</v>
      </c>
      <c r="K74" s="127"/>
      <c r="L74" s="34" t="e">
        <f>IF('CIRC 01.'!#REF!=16,'CIRC 01.'!#REF!*1000,0)</f>
        <v>#REF!</v>
      </c>
      <c r="M74" s="127"/>
      <c r="N74" s="34" t="e">
        <f>IF('CIRC 01.'!#REF!=10,'CIRC 01.'!#REF!*1000,0)</f>
        <v>#REF!</v>
      </c>
      <c r="O74" s="127"/>
      <c r="P74" s="34" t="e">
        <f>IF('CIRC 01.'!#REF!=6,'CIRC 01.'!#REF!*1000,0)</f>
        <v>#REF!</v>
      </c>
      <c r="Q74" s="127"/>
    </row>
    <row r="75" spans="1:17">
      <c r="A75" s="4" t="e">
        <f>'CIRC 01.'!#REF!</f>
        <v>#REF!</v>
      </c>
      <c r="B75" s="34" t="e">
        <f>IF('CIRC 01.'!#REF!=95,'CIRC 01.'!#REF!*1000,0)</f>
        <v>#REF!</v>
      </c>
      <c r="C75" s="127"/>
      <c r="D75" s="34" t="e">
        <f>IF('CIRC 01.'!#REF!=70,'CIRC 01.'!#REF!*1000,0)</f>
        <v>#REF!</v>
      </c>
      <c r="E75" s="127"/>
      <c r="F75" s="34" t="e">
        <f>IF('CIRC 01.'!#REF!=50,'CIRC 01.'!#REF!*1000,0)</f>
        <v>#REF!</v>
      </c>
      <c r="G75" s="127"/>
      <c r="H75" s="34" t="e">
        <f>IF('CIRC 01.'!#REF!=35,'CIRC 01.'!#REF!*1000,0)</f>
        <v>#REF!</v>
      </c>
      <c r="I75" s="127"/>
      <c r="J75" s="34" t="e">
        <f>IF('CIRC 01.'!#REF!=25,'CIRC 01.'!#REF!*1000,0)</f>
        <v>#REF!</v>
      </c>
      <c r="K75" s="127"/>
      <c r="L75" s="34" t="e">
        <f>IF('CIRC 01.'!#REF!=16,'CIRC 01.'!#REF!*1000,0)</f>
        <v>#REF!</v>
      </c>
      <c r="M75" s="127"/>
      <c r="N75" s="34" t="e">
        <f>IF('CIRC 01.'!#REF!=10,'CIRC 01.'!#REF!*1000,0)</f>
        <v>#REF!</v>
      </c>
      <c r="O75" s="127"/>
      <c r="P75" s="34" t="e">
        <f>IF('CIRC 01.'!#REF!=6,'CIRC 01.'!#REF!*1000,0)</f>
        <v>#REF!</v>
      </c>
      <c r="Q75" s="127"/>
    </row>
    <row r="76" spans="1:17">
      <c r="A76" s="4" t="e">
        <f>'CIRC 01.'!#REF!</f>
        <v>#REF!</v>
      </c>
      <c r="B76" s="34" t="e">
        <f>IF('CIRC 01.'!#REF!=95,'CIRC 01.'!#REF!*1000,0)</f>
        <v>#REF!</v>
      </c>
      <c r="C76" s="127"/>
      <c r="D76" s="34" t="e">
        <f>IF('CIRC 01.'!#REF!=70,'CIRC 01.'!#REF!*1000,0)</f>
        <v>#REF!</v>
      </c>
      <c r="E76" s="127"/>
      <c r="F76" s="34" t="e">
        <f>IF('CIRC 01.'!#REF!=50,'CIRC 01.'!#REF!*1000,0)</f>
        <v>#REF!</v>
      </c>
      <c r="G76" s="127"/>
      <c r="H76" s="34" t="e">
        <f>IF('CIRC 01.'!#REF!=35,'CIRC 01.'!#REF!*1000,0)</f>
        <v>#REF!</v>
      </c>
      <c r="I76" s="127"/>
      <c r="J76" s="34" t="e">
        <f>IF('CIRC 01.'!#REF!=25,'CIRC 01.'!#REF!*1000,0)</f>
        <v>#REF!</v>
      </c>
      <c r="K76" s="127"/>
      <c r="L76" s="34" t="e">
        <f>IF('CIRC 01.'!#REF!=16,'CIRC 01.'!#REF!*1000,0)</f>
        <v>#REF!</v>
      </c>
      <c r="M76" s="127"/>
      <c r="N76" s="34" t="e">
        <f>IF('CIRC 01.'!#REF!=10,'CIRC 01.'!#REF!*1000,0)</f>
        <v>#REF!</v>
      </c>
      <c r="O76" s="127"/>
      <c r="P76" s="34" t="e">
        <f>IF('CIRC 01.'!#REF!=6,'CIRC 01.'!#REF!*1000,0)</f>
        <v>#REF!</v>
      </c>
      <c r="Q76" s="127"/>
    </row>
    <row r="77" spans="1:17">
      <c r="A77" s="4" t="e">
        <f>'CIRC 01.'!#REF!</f>
        <v>#REF!</v>
      </c>
      <c r="B77" s="34" t="e">
        <f>IF('CIRC 01.'!#REF!=95,'CIRC 01.'!#REF!*1000,0)</f>
        <v>#REF!</v>
      </c>
      <c r="C77" s="127"/>
      <c r="D77" s="34" t="e">
        <f>IF('CIRC 01.'!#REF!=70,'CIRC 01.'!#REF!*1000,0)</f>
        <v>#REF!</v>
      </c>
      <c r="E77" s="127"/>
      <c r="F77" s="34" t="e">
        <f>IF('CIRC 01.'!#REF!=50,'CIRC 01.'!#REF!*1000,0)</f>
        <v>#REF!</v>
      </c>
      <c r="G77" s="127"/>
      <c r="H77" s="34" t="e">
        <f>IF('CIRC 01.'!#REF!=35,'CIRC 01.'!#REF!*1000,0)</f>
        <v>#REF!</v>
      </c>
      <c r="I77" s="127"/>
      <c r="J77" s="34" t="e">
        <f>IF('CIRC 01.'!#REF!=25,'CIRC 01.'!#REF!*1000,0)</f>
        <v>#REF!</v>
      </c>
      <c r="K77" s="127"/>
      <c r="L77" s="34" t="e">
        <f>IF('CIRC 01.'!#REF!=16,'CIRC 01.'!#REF!*1000,0)</f>
        <v>#REF!</v>
      </c>
      <c r="M77" s="127"/>
      <c r="N77" s="34" t="e">
        <f>IF('CIRC 01.'!#REF!=10,'CIRC 01.'!#REF!*1000,0)</f>
        <v>#REF!</v>
      </c>
      <c r="O77" s="127"/>
      <c r="P77" s="34" t="e">
        <f>IF('CIRC 01.'!#REF!=6,'CIRC 01.'!#REF!*1000,0)</f>
        <v>#REF!</v>
      </c>
      <c r="Q77" s="127"/>
    </row>
    <row r="78" spans="1:17">
      <c r="A78" s="4" t="e">
        <f>'CIRC 01.'!#REF!</f>
        <v>#REF!</v>
      </c>
      <c r="B78" s="34" t="e">
        <f>IF('CIRC 01.'!#REF!=95,'CIRC 01.'!#REF!*1000,0)</f>
        <v>#REF!</v>
      </c>
      <c r="C78" s="127"/>
      <c r="D78" s="34" t="e">
        <f>IF('CIRC 01.'!#REF!=70,'CIRC 01.'!#REF!*1000,0)</f>
        <v>#REF!</v>
      </c>
      <c r="E78" s="127"/>
      <c r="F78" s="34" t="e">
        <f>IF('CIRC 01.'!#REF!=50,'CIRC 01.'!#REF!*1000,0)</f>
        <v>#REF!</v>
      </c>
      <c r="G78" s="127"/>
      <c r="H78" s="34" t="e">
        <f>IF('CIRC 01.'!#REF!=35,'CIRC 01.'!#REF!*1000,0)</f>
        <v>#REF!</v>
      </c>
      <c r="I78" s="127"/>
      <c r="J78" s="34" t="e">
        <f>IF('CIRC 01.'!#REF!=25,'CIRC 01.'!#REF!*1000,0)</f>
        <v>#REF!</v>
      </c>
      <c r="K78" s="127"/>
      <c r="L78" s="34" t="e">
        <f>IF('CIRC 01.'!#REF!=16,'CIRC 01.'!#REF!*1000,0)</f>
        <v>#REF!</v>
      </c>
      <c r="M78" s="127"/>
      <c r="N78" s="34" t="e">
        <f>IF('CIRC 01.'!#REF!=10,'CIRC 01.'!#REF!*1000,0)</f>
        <v>#REF!</v>
      </c>
      <c r="O78" s="127"/>
      <c r="P78" s="34" t="e">
        <f>IF('CIRC 01.'!#REF!=6,'CIRC 01.'!#REF!*1000,0)</f>
        <v>#REF!</v>
      </c>
      <c r="Q78" s="127"/>
    </row>
    <row r="79" spans="1:17">
      <c r="A79" s="4" t="e">
        <f>'CIRC 01.'!#REF!</f>
        <v>#REF!</v>
      </c>
      <c r="B79" s="34" t="e">
        <f>IF('CIRC 01.'!#REF!=95,'CIRC 01.'!#REF!*1000,0)</f>
        <v>#REF!</v>
      </c>
      <c r="C79" s="127"/>
      <c r="D79" s="34" t="e">
        <f>IF('CIRC 01.'!#REF!=70,'CIRC 01.'!#REF!*1000,0)</f>
        <v>#REF!</v>
      </c>
      <c r="E79" s="127"/>
      <c r="F79" s="34" t="e">
        <f>IF('CIRC 01.'!#REF!=50,'CIRC 01.'!#REF!*1000,0)</f>
        <v>#REF!</v>
      </c>
      <c r="G79" s="127"/>
      <c r="H79" s="34" t="e">
        <f>IF('CIRC 01.'!#REF!=35,'CIRC 01.'!#REF!*1000,0)</f>
        <v>#REF!</v>
      </c>
      <c r="I79" s="127"/>
      <c r="J79" s="34" t="e">
        <f>IF('CIRC 01.'!#REF!=25,'CIRC 01.'!#REF!*1000,0)</f>
        <v>#REF!</v>
      </c>
      <c r="K79" s="127"/>
      <c r="L79" s="34" t="e">
        <f>IF('CIRC 01.'!#REF!=16,'CIRC 01.'!#REF!*1000,0)</f>
        <v>#REF!</v>
      </c>
      <c r="M79" s="127"/>
      <c r="N79" s="34" t="e">
        <f>IF('CIRC 01.'!#REF!=10,'CIRC 01.'!#REF!*1000,0)</f>
        <v>#REF!</v>
      </c>
      <c r="O79" s="127"/>
      <c r="P79" s="34" t="e">
        <f>IF('CIRC 01.'!#REF!=6,'CIRC 01.'!#REF!*1000,0)</f>
        <v>#REF!</v>
      </c>
      <c r="Q79" s="127"/>
    </row>
    <row r="80" spans="1:17">
      <c r="A80" s="4" t="e">
        <f>'CIRC 01.'!#REF!</f>
        <v>#REF!</v>
      </c>
      <c r="B80" s="34" t="e">
        <f>IF('CIRC 01.'!#REF!=95,'CIRC 01.'!#REF!*1000,0)</f>
        <v>#REF!</v>
      </c>
      <c r="C80" s="127"/>
      <c r="D80" s="34" t="e">
        <f>IF('CIRC 01.'!#REF!=70,'CIRC 01.'!#REF!*1000,0)</f>
        <v>#REF!</v>
      </c>
      <c r="E80" s="127"/>
      <c r="F80" s="34" t="e">
        <f>IF('CIRC 01.'!#REF!=50,'CIRC 01.'!#REF!*1000,0)</f>
        <v>#REF!</v>
      </c>
      <c r="G80" s="127"/>
      <c r="H80" s="34" t="e">
        <f>IF('CIRC 01.'!#REF!=35,'CIRC 01.'!#REF!*1000,0)</f>
        <v>#REF!</v>
      </c>
      <c r="I80" s="127"/>
      <c r="J80" s="34" t="e">
        <f>IF('CIRC 01.'!#REF!=25,'CIRC 01.'!#REF!*1000,0)</f>
        <v>#REF!</v>
      </c>
      <c r="K80" s="127"/>
      <c r="L80" s="34" t="e">
        <f>IF('CIRC 01.'!#REF!=16,'CIRC 01.'!#REF!*1000,0)</f>
        <v>#REF!</v>
      </c>
      <c r="M80" s="127"/>
      <c r="N80" s="34" t="e">
        <f>IF('CIRC 01.'!#REF!=10,'CIRC 01.'!#REF!*1000,0)</f>
        <v>#REF!</v>
      </c>
      <c r="O80" s="127"/>
      <c r="P80" s="34" t="e">
        <f>IF('CIRC 01.'!#REF!=6,'CIRC 01.'!#REF!*1000,0)</f>
        <v>#REF!</v>
      </c>
      <c r="Q80" s="127"/>
    </row>
    <row r="81" spans="1:17">
      <c r="A81" s="4" t="e">
        <f>'CIRC 01.'!#REF!</f>
        <v>#REF!</v>
      </c>
      <c r="B81" s="34" t="e">
        <f>IF('CIRC 01.'!#REF!=95,'CIRC 01.'!#REF!*1000,0)</f>
        <v>#REF!</v>
      </c>
      <c r="C81" s="127"/>
      <c r="D81" s="34" t="e">
        <f>IF('CIRC 01.'!#REF!=70,'CIRC 01.'!#REF!*1000,0)</f>
        <v>#REF!</v>
      </c>
      <c r="E81" s="127"/>
      <c r="F81" s="34" t="e">
        <f>IF('CIRC 01.'!#REF!=50,'CIRC 01.'!#REF!*1000,0)</f>
        <v>#REF!</v>
      </c>
      <c r="G81" s="127"/>
      <c r="H81" s="34" t="e">
        <f>IF('CIRC 01.'!#REF!=35,'CIRC 01.'!#REF!*1000,0)</f>
        <v>#REF!</v>
      </c>
      <c r="I81" s="127"/>
      <c r="J81" s="34" t="e">
        <f>IF('CIRC 01.'!#REF!=25,'CIRC 01.'!#REF!*1000,0)</f>
        <v>#REF!</v>
      </c>
      <c r="K81" s="127"/>
      <c r="L81" s="34" t="e">
        <f>IF('CIRC 01.'!#REF!=16,'CIRC 01.'!#REF!*1000,0)</f>
        <v>#REF!</v>
      </c>
      <c r="M81" s="127"/>
      <c r="N81" s="34" t="e">
        <f>IF('CIRC 01.'!#REF!=10,'CIRC 01.'!#REF!*1000,0)</f>
        <v>#REF!</v>
      </c>
      <c r="O81" s="127"/>
      <c r="P81" s="34" t="e">
        <f>IF('CIRC 01.'!#REF!=6,'CIRC 01.'!#REF!*1000,0)</f>
        <v>#REF!</v>
      </c>
      <c r="Q81" s="127"/>
    </row>
    <row r="82" spans="1:17">
      <c r="A82" s="4" t="e">
        <f>'CIRC 01.'!#REF!</f>
        <v>#REF!</v>
      </c>
      <c r="B82" s="34" t="e">
        <f>IF('CIRC 01.'!#REF!=95,'CIRC 01.'!#REF!*1000,0)</f>
        <v>#REF!</v>
      </c>
      <c r="C82" s="127"/>
      <c r="D82" s="34" t="e">
        <f>IF('CIRC 01.'!#REF!=70,'CIRC 01.'!#REF!*1000,0)</f>
        <v>#REF!</v>
      </c>
      <c r="E82" s="127"/>
      <c r="F82" s="34" t="e">
        <f>IF('CIRC 01.'!#REF!=50,'CIRC 01.'!#REF!*1000,0)</f>
        <v>#REF!</v>
      </c>
      <c r="G82" s="127"/>
      <c r="H82" s="34" t="e">
        <f>IF('CIRC 01.'!#REF!=35,'CIRC 01.'!#REF!*1000,0)</f>
        <v>#REF!</v>
      </c>
      <c r="I82" s="127"/>
      <c r="J82" s="34" t="e">
        <f>IF('CIRC 01.'!#REF!=25,'CIRC 01.'!#REF!*1000,0)</f>
        <v>#REF!</v>
      </c>
      <c r="K82" s="127"/>
      <c r="L82" s="34" t="e">
        <f>IF('CIRC 01.'!#REF!=16,'CIRC 01.'!#REF!*1000,0)</f>
        <v>#REF!</v>
      </c>
      <c r="M82" s="127"/>
      <c r="N82" s="34" t="e">
        <f>IF('CIRC 01.'!#REF!=10,'CIRC 01.'!#REF!*1000,0)</f>
        <v>#REF!</v>
      </c>
      <c r="O82" s="127"/>
      <c r="P82" s="34" t="e">
        <f>IF('CIRC 01.'!#REF!=6,'CIRC 01.'!#REF!*1000,0)</f>
        <v>#REF!</v>
      </c>
      <c r="Q82" s="127"/>
    </row>
    <row r="83" spans="1:17">
      <c r="A83" s="4" t="e">
        <f>'CIRC 01.'!#REF!</f>
        <v>#REF!</v>
      </c>
      <c r="B83" s="34" t="e">
        <f>IF('CIRC 01.'!#REF!=95,'CIRC 01.'!#REF!*1000,0)</f>
        <v>#REF!</v>
      </c>
      <c r="C83" s="127"/>
      <c r="D83" s="34" t="e">
        <f>IF('CIRC 01.'!#REF!=70,'CIRC 01.'!#REF!*1000,0)</f>
        <v>#REF!</v>
      </c>
      <c r="E83" s="127"/>
      <c r="F83" s="34" t="e">
        <f>IF('CIRC 01.'!#REF!=50,'CIRC 01.'!#REF!*1000,0)</f>
        <v>#REF!</v>
      </c>
      <c r="G83" s="127"/>
      <c r="H83" s="34" t="e">
        <f>IF('CIRC 01.'!#REF!=35,'CIRC 01.'!#REF!*1000,0)</f>
        <v>#REF!</v>
      </c>
      <c r="I83" s="127"/>
      <c r="J83" s="34" t="e">
        <f>IF('CIRC 01.'!#REF!=25,'CIRC 01.'!#REF!*1000,0)</f>
        <v>#REF!</v>
      </c>
      <c r="K83" s="127"/>
      <c r="L83" s="34" t="e">
        <f>IF('CIRC 01.'!#REF!=16,'CIRC 01.'!#REF!*1000,0)</f>
        <v>#REF!</v>
      </c>
      <c r="M83" s="127"/>
      <c r="N83" s="34" t="e">
        <f>IF('CIRC 01.'!#REF!=10,'CIRC 01.'!#REF!*1000,0)</f>
        <v>#REF!</v>
      </c>
      <c r="O83" s="127"/>
      <c r="P83" s="34" t="e">
        <f>IF('CIRC 01.'!#REF!=6,'CIRC 01.'!#REF!*1000,0)</f>
        <v>#REF!</v>
      </c>
      <c r="Q83" s="127"/>
    </row>
    <row r="84" spans="1:17">
      <c r="A84" s="4" t="e">
        <f>'CIRC 01.'!#REF!</f>
        <v>#REF!</v>
      </c>
      <c r="B84" s="34" t="e">
        <f>IF('CIRC 01.'!#REF!=95,'CIRC 01.'!#REF!*1000,0)</f>
        <v>#REF!</v>
      </c>
      <c r="C84" s="127"/>
      <c r="D84" s="34" t="e">
        <f>IF('CIRC 01.'!#REF!=70,'CIRC 01.'!#REF!*1000,0)</f>
        <v>#REF!</v>
      </c>
      <c r="E84" s="127"/>
      <c r="F84" s="34" t="e">
        <f>IF('CIRC 01.'!#REF!=50,'CIRC 01.'!#REF!*1000,0)</f>
        <v>#REF!</v>
      </c>
      <c r="G84" s="127"/>
      <c r="H84" s="34" t="e">
        <f>IF('CIRC 01.'!#REF!=35,'CIRC 01.'!#REF!*1000,0)</f>
        <v>#REF!</v>
      </c>
      <c r="I84" s="127"/>
      <c r="J84" s="34" t="e">
        <f>IF('CIRC 01.'!#REF!=25,'CIRC 01.'!#REF!*1000,0)</f>
        <v>#REF!</v>
      </c>
      <c r="K84" s="127"/>
      <c r="L84" s="34" t="e">
        <f>IF('CIRC 01.'!#REF!=16,'CIRC 01.'!#REF!*1000,0)</f>
        <v>#REF!</v>
      </c>
      <c r="M84" s="127"/>
      <c r="N84" s="34" t="e">
        <f>IF('CIRC 01.'!#REF!=10,'CIRC 01.'!#REF!*1000,0)</f>
        <v>#REF!</v>
      </c>
      <c r="O84" s="127"/>
      <c r="P84" s="34" t="e">
        <f>IF('CIRC 01.'!#REF!=6,'CIRC 01.'!#REF!*1000,0)</f>
        <v>#REF!</v>
      </c>
      <c r="Q84" s="127"/>
    </row>
    <row r="85" spans="1:17">
      <c r="A85" s="4" t="e">
        <f>'CIRC 01.'!#REF!</f>
        <v>#REF!</v>
      </c>
      <c r="B85" s="34" t="e">
        <f>IF('CIRC 01.'!#REF!=95,'CIRC 01.'!#REF!*1000,0)</f>
        <v>#REF!</v>
      </c>
      <c r="C85" s="127"/>
      <c r="D85" s="34" t="e">
        <f>IF('CIRC 01.'!#REF!=70,'CIRC 01.'!#REF!*1000,0)</f>
        <v>#REF!</v>
      </c>
      <c r="E85" s="127"/>
      <c r="F85" s="34" t="e">
        <f>IF('CIRC 01.'!#REF!=50,'CIRC 01.'!#REF!*1000,0)</f>
        <v>#REF!</v>
      </c>
      <c r="G85" s="127"/>
      <c r="H85" s="34" t="e">
        <f>IF('CIRC 01.'!#REF!=35,'CIRC 01.'!#REF!*1000,0)</f>
        <v>#REF!</v>
      </c>
      <c r="I85" s="127"/>
      <c r="J85" s="34" t="e">
        <f>IF('CIRC 01.'!#REF!=25,'CIRC 01.'!#REF!*1000,0)</f>
        <v>#REF!</v>
      </c>
      <c r="K85" s="127"/>
      <c r="L85" s="34" t="e">
        <f>IF('CIRC 01.'!#REF!=16,'CIRC 01.'!#REF!*1000,0)</f>
        <v>#REF!</v>
      </c>
      <c r="M85" s="127"/>
      <c r="N85" s="34" t="e">
        <f>IF('CIRC 01.'!#REF!=10,'CIRC 01.'!#REF!*1000,0)</f>
        <v>#REF!</v>
      </c>
      <c r="O85" s="127"/>
      <c r="P85" s="34" t="e">
        <f>IF('CIRC 01.'!#REF!=6,'CIRC 01.'!#REF!*1000,0)</f>
        <v>#REF!</v>
      </c>
      <c r="Q85" s="127"/>
    </row>
    <row r="86" spans="1:17">
      <c r="A86" s="4" t="e">
        <f>'CIRC 01.'!#REF!</f>
        <v>#REF!</v>
      </c>
      <c r="B86" s="34">
        <f>IF('CIRC 01.'!H42=95,'CIRC 01.'!B42*1000,0)</f>
        <v>0</v>
      </c>
      <c r="C86" s="127"/>
      <c r="D86" s="34">
        <f>IF('CIRC 01.'!H42=70,'CIRC 01.'!B42*1000,0)</f>
        <v>0</v>
      </c>
      <c r="E86" s="127"/>
      <c r="F86" s="34">
        <f>IF('CIRC 01.'!H42=50,'CIRC 01.'!B42*1000,0)</f>
        <v>0</v>
      </c>
      <c r="G86" s="127"/>
      <c r="H86" s="34">
        <f>IF('CIRC 01.'!H42=35,'CIRC 01.'!B42*1000,0)</f>
        <v>0</v>
      </c>
      <c r="I86" s="127"/>
      <c r="J86" s="34">
        <f>IF('CIRC 01.'!J42=25,'CIRC 01.'!D42*1000,0)</f>
        <v>0</v>
      </c>
      <c r="K86" s="127"/>
      <c r="L86" s="34">
        <f>IF('CIRC 01.'!L42=16,'CIRC 01.'!F42*1000,0)</f>
        <v>0</v>
      </c>
      <c r="M86" s="127"/>
      <c r="N86" s="34">
        <f>IF('CIRC 01.'!N42=10,'CIRC 01.'!H42*1000,0)</f>
        <v>0</v>
      </c>
      <c r="O86" s="127"/>
      <c r="P86" s="34">
        <f>IF('CIRC 01.'!P42=6,'CIRC 01.'!J42*1000,0)</f>
        <v>0</v>
      </c>
      <c r="Q86" s="127"/>
    </row>
    <row r="87" spans="1:17">
      <c r="A87" s="4" t="e">
        <f>'CIRC 01.'!#REF!</f>
        <v>#REF!</v>
      </c>
      <c r="B87" s="34">
        <f>IF('CIRC 01.'!H43=95,'CIRC 01.'!B43*1000,0)</f>
        <v>0</v>
      </c>
      <c r="C87" s="127"/>
      <c r="D87" s="34">
        <f>IF('CIRC 01.'!H43=70,'CIRC 01.'!B43*1000,0)</f>
        <v>0</v>
      </c>
      <c r="E87" s="127"/>
      <c r="F87" s="34">
        <f>IF('CIRC 01.'!H43=50,'CIRC 01.'!B43*1000,0)</f>
        <v>0</v>
      </c>
      <c r="G87" s="127"/>
      <c r="H87" s="34">
        <f>IF('CIRC 01.'!H43=35,'CIRC 01.'!B43*1000,0)</f>
        <v>0</v>
      </c>
      <c r="I87" s="127"/>
      <c r="J87" s="34">
        <f>IF('CIRC 01.'!J43=25,'CIRC 01.'!D43*1000,0)</f>
        <v>0</v>
      </c>
      <c r="K87" s="127"/>
      <c r="L87" s="34">
        <f>IF('CIRC 01.'!L43=16,'CIRC 01.'!F43*1000,0)</f>
        <v>0</v>
      </c>
      <c r="M87" s="127"/>
      <c r="N87" s="34">
        <f>IF('CIRC 01.'!N43=10,'CIRC 01.'!H43*1000,0)</f>
        <v>0</v>
      </c>
      <c r="O87" s="127"/>
      <c r="P87" s="34">
        <f>IF('CIRC 01.'!P43=6,'CIRC 01.'!J43*1000,0)</f>
        <v>0</v>
      </c>
      <c r="Q87" s="127"/>
    </row>
    <row r="88" spans="1:17">
      <c r="A88" s="4" t="e">
        <f>'CIRC 01.'!#REF!</f>
        <v>#REF!</v>
      </c>
      <c r="B88" s="34" t="e">
        <f>IF('CIRC 01.'!#REF!=95,'CIRC 01.'!#REF!*1000,0)</f>
        <v>#REF!</v>
      </c>
      <c r="C88" s="127"/>
      <c r="D88" s="34" t="e">
        <f>IF('CIRC 01.'!#REF!=70,'CIRC 01.'!#REF!*1000,0)</f>
        <v>#REF!</v>
      </c>
      <c r="E88" s="127"/>
      <c r="F88" s="34" t="e">
        <f>IF('CIRC 01.'!#REF!=50,'CIRC 01.'!#REF!*1000,0)</f>
        <v>#REF!</v>
      </c>
      <c r="G88" s="127"/>
      <c r="H88" s="34" t="e">
        <f>IF('CIRC 01.'!#REF!=35,'CIRC 01.'!#REF!*1000,0)</f>
        <v>#REF!</v>
      </c>
      <c r="I88" s="127"/>
      <c r="J88" s="34" t="e">
        <f>IF('CIRC 01.'!#REF!=25,'CIRC 01.'!#REF!*1000,0)</f>
        <v>#REF!</v>
      </c>
      <c r="K88" s="127"/>
      <c r="L88" s="34" t="e">
        <f>IF('CIRC 01.'!#REF!=16,'CIRC 01.'!#REF!*1000,0)</f>
        <v>#REF!</v>
      </c>
      <c r="M88" s="127"/>
      <c r="N88" s="34" t="e">
        <f>IF('CIRC 01.'!#REF!=10,'CIRC 01.'!#REF!*1000,0)</f>
        <v>#REF!</v>
      </c>
      <c r="O88" s="127"/>
      <c r="P88" s="34" t="e">
        <f>IF('CIRC 01.'!#REF!=6,'CIRC 01.'!#REF!*1000,0)</f>
        <v>#REF!</v>
      </c>
      <c r="Q88" s="127"/>
    </row>
  </sheetData>
  <mergeCells count="8">
    <mergeCell ref="Q3:Q88"/>
    <mergeCell ref="C3:C88"/>
    <mergeCell ref="E3:E88"/>
    <mergeCell ref="G3:G88"/>
    <mergeCell ref="I3:I88"/>
    <mergeCell ref="K3:K88"/>
    <mergeCell ref="M3:M88"/>
    <mergeCell ref="O3:O8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CIRC 01.</vt:lpstr>
      <vt:lpstr>Quant. Condutores e eletrodutos</vt:lpstr>
      <vt:lpstr>Plan1</vt:lpstr>
      <vt:lpstr>'CIRC 01.'!Area_de_impressao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CONSTRUTORA B&amp;C</dc:creator>
  <cp:lastModifiedBy>CONSTRUTORA B&amp;C</cp:lastModifiedBy>
  <cp:lastPrinted>2019-05-15T18:58:52Z</cp:lastPrinted>
  <dcterms:created xsi:type="dcterms:W3CDTF">2011-11-10T20:30:43Z</dcterms:created>
  <dcterms:modified xsi:type="dcterms:W3CDTF">2020-02-14T12:41:48Z</dcterms:modified>
</cp:coreProperties>
</file>